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ch Support\Fire Alarm\Battery Calcs Spreadsheets\Updated Battery Calcs\"/>
    </mc:Choice>
  </mc:AlternateContent>
  <xr:revisionPtr revIDLastSave="0" documentId="8_{8BD30337-73D0-4D08-AEC1-E829195725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SN-106" sheetId="1" r:id="rId1"/>
    <sheet name="Device Database" sheetId="6" state="hidden" r:id="rId2"/>
    <sheet name="User Defined" sheetId="9" r:id="rId3"/>
  </sheets>
  <definedNames>
    <definedName name="Conv_Detectors">'Device Database'!$B$343:$B$348</definedName>
    <definedName name="Horn_Strobes">'Device Database'!$B$4:$B$143</definedName>
    <definedName name="Horns">'Device Database'!$B$285:$B$297</definedName>
    <definedName name="MiniHorns">'Device Database'!$B$303:$B$306</definedName>
    <definedName name="Other_Notification">'Device Database'!$B$312:$B$321</definedName>
    <definedName name="PLINK_Devices">'Device Database'!$B$354:$B$357</definedName>
    <definedName name="_xlnm.Print_Area" localSheetId="0">'PSN-106'!$A$1:$J$70</definedName>
    <definedName name="SLC_Aux_Power">'Device Database'!$B$327:$B$337</definedName>
    <definedName name="Strobes">'Device Database'!$B$148:$B$274</definedName>
    <definedName name="User_Defined">'User Defined'!$B$4:$B$103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8" i="1" l="1"/>
  <c r="D49" i="1" l="1"/>
  <c r="C69" i="1" l="1"/>
  <c r="C47" i="1"/>
  <c r="C63" i="1"/>
  <c r="F25" i="1" l="1"/>
  <c r="D25" i="1"/>
  <c r="C25" i="1"/>
  <c r="H54" i="1" l="1"/>
  <c r="H55" i="1"/>
  <c r="H56" i="1"/>
  <c r="H57" i="1"/>
  <c r="H53" i="1"/>
  <c r="F54" i="1"/>
  <c r="F55" i="1"/>
  <c r="F56" i="1"/>
  <c r="F57" i="1"/>
  <c r="F53" i="1"/>
  <c r="G53" i="1" l="1"/>
  <c r="I56" i="1"/>
  <c r="I55" i="1"/>
  <c r="I54" i="1"/>
  <c r="G57" i="1"/>
  <c r="G56" i="1"/>
  <c r="I57" i="1"/>
  <c r="G55" i="1"/>
  <c r="G54" i="1"/>
  <c r="I53" i="1"/>
  <c r="D32" i="1"/>
  <c r="D33" i="1" s="1"/>
  <c r="I42" i="1"/>
  <c r="G42" i="1"/>
  <c r="I21" i="1"/>
  <c r="I29" i="1" s="1"/>
  <c r="G21" i="1"/>
  <c r="G29" i="1" s="1"/>
  <c r="I37" i="1"/>
  <c r="I33" i="1"/>
  <c r="G33" i="1"/>
  <c r="F49" i="1"/>
  <c r="I58" i="1"/>
  <c r="I59" i="1"/>
  <c r="I60" i="1"/>
  <c r="I61" i="1"/>
  <c r="I62" i="1"/>
  <c r="G59" i="1"/>
  <c r="G60" i="1"/>
  <c r="G61" i="1"/>
  <c r="G62" i="1"/>
  <c r="I44" i="1"/>
  <c r="G49" i="1" l="1"/>
  <c r="H49" i="1" s="1"/>
  <c r="G63" i="1"/>
  <c r="G25" i="1" s="1"/>
  <c r="I63" i="1"/>
  <c r="I25" i="1" s="1"/>
  <c r="I26" i="1" l="1"/>
  <c r="I30" i="1" s="1"/>
  <c r="I32" i="1" s="1"/>
  <c r="I34" i="1" s="1"/>
  <c r="G26" i="1"/>
  <c r="G30" i="1" s="1"/>
  <c r="G32" i="1" s="1"/>
  <c r="G34" i="1" s="1"/>
  <c r="I36" i="1" l="1"/>
  <c r="I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Terry@PotterSignal</author>
    <author>Craig Summers</author>
  </authors>
  <commentList>
    <comment ref="I37" authorId="0" shapeId="0" xr:uid="{3BBA7002-5FCC-4028-AA1D-FBC8AE7D54A9}">
      <text>
        <r>
          <rPr>
            <b/>
            <sz val="9"/>
            <color indexed="81"/>
            <rFont val="Tahoma"/>
            <family val="2"/>
          </rPr>
          <t>10.6.7.2.1 NFPA 72</t>
        </r>
        <r>
          <rPr>
            <sz val="9"/>
            <color indexed="81"/>
            <rFont val="Tahoma"/>
            <family val="2"/>
          </rPr>
          <t xml:space="preserve">
Battery calculation shall include a 20% safety margin to the calculated amp-hour rating.
</t>
        </r>
      </text>
    </comment>
    <comment ref="I49" authorId="1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</commentList>
</comments>
</file>

<file path=xl/sharedStrings.xml><?xml version="1.0" encoding="utf-8"?>
<sst xmlns="http://schemas.openxmlformats.org/spreadsheetml/2006/main" count="571" uniqueCount="509">
  <si>
    <t>Qty</t>
  </si>
  <si>
    <t>Part #</t>
  </si>
  <si>
    <t>Standby</t>
  </si>
  <si>
    <t>Alarm</t>
  </si>
  <si>
    <t>Actual Ohms</t>
  </si>
  <si>
    <t xml:space="preserve">Project Name: </t>
  </si>
  <si>
    <t xml:space="preserve">Standby Hours: </t>
  </si>
  <si>
    <t xml:space="preserve">Alarm Mins: </t>
  </si>
  <si>
    <t xml:space="preserve">Date: </t>
  </si>
  <si>
    <t xml:space="preserve">Location: </t>
  </si>
  <si>
    <t xml:space="preserve">Model #: </t>
  </si>
  <si>
    <t>Use</t>
  </si>
  <si>
    <t>Ohms/1000ft</t>
  </si>
  <si>
    <t>Length 1-Way</t>
  </si>
  <si>
    <t>Volts @ EOL</t>
  </si>
  <si>
    <t>Ckt</t>
  </si>
  <si>
    <t>Each</t>
  </si>
  <si>
    <t>Total</t>
  </si>
  <si>
    <t xml:space="preserve">Total Standby: </t>
  </si>
  <si>
    <t xml:space="preserve">Total Alarm: </t>
  </si>
  <si>
    <t xml:space="preserve">Efficiency Factor: </t>
  </si>
  <si>
    <t xml:space="preserve">Required Battery AmpHours: </t>
  </si>
  <si>
    <t xml:space="preserve">Battery AmpHours Provided: </t>
  </si>
  <si>
    <t>Description</t>
  </si>
  <si>
    <t xml:space="preserve">Max Panel Current (amps): </t>
  </si>
  <si>
    <t xml:space="preserve">Total Combined Standby &amp; Alarm AmpHours Required: </t>
  </si>
  <si>
    <t xml:space="preserve">Panel ID: </t>
  </si>
  <si>
    <t xml:space="preserve">Description: </t>
  </si>
  <si>
    <t>Standby (amps)</t>
  </si>
  <si>
    <t>Alarm (amps)</t>
  </si>
  <si>
    <t>#12 Solid</t>
  </si>
  <si>
    <t>#14 Solid</t>
  </si>
  <si>
    <t>#14 Stranded</t>
  </si>
  <si>
    <t>#16 Solid</t>
  </si>
  <si>
    <t>#16 Stranded</t>
  </si>
  <si>
    <t>#18 Solid</t>
  </si>
  <si>
    <t>#18 Stranded</t>
  </si>
  <si>
    <t>Unused</t>
  </si>
  <si>
    <t>City Tie</t>
  </si>
  <si>
    <t>Aux Power</t>
  </si>
  <si>
    <t>Wire Type</t>
  </si>
  <si>
    <t>Door Holders</t>
  </si>
  <si>
    <t>User Defined</t>
  </si>
  <si>
    <t>Horns</t>
  </si>
  <si>
    <t>SLC Aux Power</t>
  </si>
  <si>
    <t>Conv Detectors</t>
  </si>
  <si>
    <t>User Defined 1</t>
  </si>
  <si>
    <t>User Defined 2</t>
  </si>
  <si>
    <t>User Defined 3</t>
  </si>
  <si>
    <t>User Defined 4</t>
  </si>
  <si>
    <t>User Defined 5</t>
  </si>
  <si>
    <t>User Defined 6</t>
  </si>
  <si>
    <t>User Defined 7</t>
  </si>
  <si>
    <t>User Defined 8</t>
  </si>
  <si>
    <t>User Defined 9</t>
  </si>
  <si>
    <t>User Defined 10</t>
  </si>
  <si>
    <t>User Defined 11</t>
  </si>
  <si>
    <t>User Defined 12</t>
  </si>
  <si>
    <t>User Defined 13</t>
  </si>
  <si>
    <t>User Defined 14</t>
  </si>
  <si>
    <t>User Defined 15</t>
  </si>
  <si>
    <t>User Defined 16</t>
  </si>
  <si>
    <t>User Defined 17</t>
  </si>
  <si>
    <t>User Defined 18</t>
  </si>
  <si>
    <t>User Defined 19</t>
  </si>
  <si>
    <t>User Defined 20</t>
  </si>
  <si>
    <t>User Defined 21</t>
  </si>
  <si>
    <t>User Defined 22</t>
  </si>
  <si>
    <t>User Defined 23</t>
  </si>
  <si>
    <t>User Defined 24</t>
  </si>
  <si>
    <t>User Defined 25</t>
  </si>
  <si>
    <t>User Defined 26</t>
  </si>
  <si>
    <t>User Defined 27</t>
  </si>
  <si>
    <t>User Defined 28</t>
  </si>
  <si>
    <t>User Defined 29</t>
  </si>
  <si>
    <t>User Defined 30</t>
  </si>
  <si>
    <t>User Defined 31</t>
  </si>
  <si>
    <t>User Defined 32</t>
  </si>
  <si>
    <t>User Defined 33</t>
  </si>
  <si>
    <t>User Defined 34</t>
  </si>
  <si>
    <t>User Defined 35</t>
  </si>
  <si>
    <t>User Defined 36</t>
  </si>
  <si>
    <t>User Defined 37</t>
  </si>
  <si>
    <t>User Defined 38</t>
  </si>
  <si>
    <t>User Defined 39</t>
  </si>
  <si>
    <t>User Defined 40</t>
  </si>
  <si>
    <t>User Defined 41</t>
  </si>
  <si>
    <t>User Defined 42</t>
  </si>
  <si>
    <t>User Defined 43</t>
  </si>
  <si>
    <t>User Defined 44</t>
  </si>
  <si>
    <t>User Defined 45</t>
  </si>
  <si>
    <t>User Defined 46</t>
  </si>
  <si>
    <t>User Defined 47</t>
  </si>
  <si>
    <t>User Defined 48</t>
  </si>
  <si>
    <t>User Defined 49</t>
  </si>
  <si>
    <t>User Defined 50</t>
  </si>
  <si>
    <t>Circuit Devices</t>
  </si>
  <si>
    <t>Strobes</t>
  </si>
  <si>
    <t>Total Standby:</t>
  </si>
  <si>
    <t>Usage:</t>
  </si>
  <si>
    <t>Min Volts Req'd</t>
  </si>
  <si>
    <t xml:space="preserve">MAX Circuit Current (amps): </t>
  </si>
  <si>
    <t xml:space="preserve">NAC Source Voltage: </t>
  </si>
  <si>
    <t xml:space="preserve">Source Voltage Used (VDC): </t>
  </si>
  <si>
    <t>Potter SL-1224 Strobe 15cd</t>
  </si>
  <si>
    <t>Potter SL-1224 Strobe 35cd</t>
  </si>
  <si>
    <t>Potter SL-1224 Strobe 60cd</t>
  </si>
  <si>
    <t>Potter SL-1224 Strobe 75cd</t>
  </si>
  <si>
    <t>Potter SL-1224 Strobe 95cd</t>
  </si>
  <si>
    <t>Potter SL-1224 Strobe 110cd</t>
  </si>
  <si>
    <t>Potter SL-24H Strobe 95cd</t>
  </si>
  <si>
    <t>Potter SL-24H Strobe 110cd</t>
  </si>
  <si>
    <t>Potter SL-24H Strobe 135cd</t>
  </si>
  <si>
    <t>Potter SL-24H Strobe 150cd</t>
  </si>
  <si>
    <t>Potter SL-24H Strobe 177cd</t>
  </si>
  <si>
    <t>Potter SL-24H Strobe 185cd</t>
  </si>
  <si>
    <t>Potter H-1224 Horn, Med db</t>
  </si>
  <si>
    <t>Potter HP-25T MiniHorn, Synchable</t>
  </si>
  <si>
    <t>Horn Strobes</t>
  </si>
  <si>
    <t>MiniHorns</t>
  </si>
  <si>
    <t>Lookup Type</t>
  </si>
  <si>
    <t>Notification</t>
  </si>
  <si>
    <t>Doors (Low AC Drop)</t>
  </si>
  <si>
    <t>Potter MH-12/24 MiniHorn</t>
  </si>
  <si>
    <t>Potter H-1224 Horn, Hi db</t>
  </si>
  <si>
    <t>Potter SH24C-3075110 30cd, Hi db</t>
  </si>
  <si>
    <t>Potter SH24C-3075110 75cd, Hi db</t>
  </si>
  <si>
    <t>Potter SH24C-3075110 110cd, Hi db</t>
  </si>
  <si>
    <t>Potter SH24C-177, 177cd, Hi db</t>
  </si>
  <si>
    <t>Potter H-1224 Horn, Lo db</t>
  </si>
  <si>
    <t>Potter SH24C-3075110 30cd, Lo db</t>
  </si>
  <si>
    <t>Potter SH24C-3075110 75cd, Lo db</t>
  </si>
  <si>
    <t>Potter SH24C-3075110 110cd, Lo db</t>
  </si>
  <si>
    <t>Potter SH24C-177, 177cd, Lo db</t>
  </si>
  <si>
    <r>
      <t xml:space="preserve">Max Load </t>
    </r>
    <r>
      <rPr>
        <b/>
        <sz val="8"/>
        <color indexed="9"/>
        <rFont val="Calibri"/>
        <family val="2"/>
      </rPr>
      <t>(amps)</t>
    </r>
  </si>
  <si>
    <t>AH Required:</t>
  </si>
  <si>
    <t xml:space="preserve"> AH Required:</t>
  </si>
  <si>
    <t>Potter SL24C-3075110 Strobe 30cd</t>
  </si>
  <si>
    <t>Potter SL24C-3075110 Strobe 75cd</t>
  </si>
  <si>
    <t>Potter SL24C-3075110 Strobe 110cd</t>
  </si>
  <si>
    <t>Potter SL24C-177 Strobe 177cd</t>
  </si>
  <si>
    <t>Potter SL-1224WP Strobe 15cd</t>
  </si>
  <si>
    <t>Potter SL-1224WP Strobe 35cd</t>
  </si>
  <si>
    <t>Potter SL-1224WP Strobe 60cd</t>
  </si>
  <si>
    <t>Potter SL-1224WP Strobe 75cd</t>
  </si>
  <si>
    <t>Potter SL-1224WP Strobe 95cd</t>
  </si>
  <si>
    <t>Potter SL-1224WP Strobe 110cd</t>
  </si>
  <si>
    <t>Potter SL-24H-WP Strobe 95cd</t>
  </si>
  <si>
    <t>Potter SL-24H-WP Strobe 110cd</t>
  </si>
  <si>
    <t>Potter SL-24H-WP Strobe 135cd</t>
  </si>
  <si>
    <t>Potter SL-24H-WP Strobe 150cd</t>
  </si>
  <si>
    <t>Potter SL-24H-WP Strobe 177cd</t>
  </si>
  <si>
    <t>Potter SL-24H-WP Strobe 185cd</t>
  </si>
  <si>
    <t>Potter SH-1224WP 15cd, Hi db</t>
  </si>
  <si>
    <t>Potter SH-1224WP 15cd, Med db</t>
  </si>
  <si>
    <t>Potter SH-1224WP 15cd, Lo db</t>
  </si>
  <si>
    <t>Potter SH-1224WP 60cd, Hi db</t>
  </si>
  <si>
    <t>Potter SH-1224WP 60cd, Med db</t>
  </si>
  <si>
    <t>Potter SH-1224WP 60cd, Lo db</t>
  </si>
  <si>
    <t>Potter SH-1224WP 75cd, Hi db</t>
  </si>
  <si>
    <t>Potter SH-1224WP 75cd, Med db</t>
  </si>
  <si>
    <t>Potter SH-1224WP 75cd, Lo db</t>
  </si>
  <si>
    <t>Potter SH-1224WP 95cd, Hi db</t>
  </si>
  <si>
    <t>Potter SH-1224WP 95cd, Med db</t>
  </si>
  <si>
    <t>Potter SH-1224WP 95cd, Lo db</t>
  </si>
  <si>
    <t>Potter SH-1224WP 110cd, Hi db</t>
  </si>
  <si>
    <t>Potter SH-1224WP 110cd, Med db</t>
  </si>
  <si>
    <t>Potter SH-1224WP 110cd, Lo db</t>
  </si>
  <si>
    <t>Potter SH-1224WP 35cd, Hi db</t>
  </si>
  <si>
    <t>Potter SH-1224WP 35cd, Med db</t>
  </si>
  <si>
    <t>Potter SH-1224WP 35cd, Lo db</t>
  </si>
  <si>
    <t>Potter SH-24H  95cd, Hi db</t>
  </si>
  <si>
    <t>Potter SH-24H  95cd, Med db</t>
  </si>
  <si>
    <t>Potter SH-24H  95cd, Lo db</t>
  </si>
  <si>
    <t>Potter SH-24H  110cd, Hi db</t>
  </si>
  <si>
    <t>Potter SH-24H  110cd, Med db</t>
  </si>
  <si>
    <t>Potter SH-24H  110cd, Lo db</t>
  </si>
  <si>
    <t>Potter SH-24H  135cd, Hi db</t>
  </si>
  <si>
    <t>Potter SH-24H  135cd, Med db</t>
  </si>
  <si>
    <t>Potter SH-24H  135cd, Lo db</t>
  </si>
  <si>
    <t>Potter SH-24H  150cd, Hi db</t>
  </si>
  <si>
    <t>Potter SH-24H  150cd, Med db</t>
  </si>
  <si>
    <t>Potter SH-24H  150cd, Lo db</t>
  </si>
  <si>
    <t>Potter SH-24H  177cd, Hi db</t>
  </si>
  <si>
    <t>Potter SH-24H  177cd, Med db</t>
  </si>
  <si>
    <t>Potter SH-24H  177cd, Lo db</t>
  </si>
  <si>
    <t>Potter SH-24H  185cd, Hi db</t>
  </si>
  <si>
    <t>Potter SH-24H  185cd, Med db</t>
  </si>
  <si>
    <t>Potter SH-24H  185cd, Lo db</t>
  </si>
  <si>
    <t>Potter SH-1224  15cd, Hi db</t>
  </si>
  <si>
    <t>Potter SH-1224  15cd, Med db</t>
  </si>
  <si>
    <t>Potter SH-1224  15cd, Lo db</t>
  </si>
  <si>
    <t>Potter SH-1224  35cd, Hi db</t>
  </si>
  <si>
    <t>Potter SH-1224  35cd, Med db</t>
  </si>
  <si>
    <t>Potter SH-1224  35cd, Lo db</t>
  </si>
  <si>
    <t>Potter SH-1224  60cd, Hi db</t>
  </si>
  <si>
    <t>Potter SH-1224  60cd, Med db</t>
  </si>
  <si>
    <t>Potter SH-1224  60cd, Lo db</t>
  </si>
  <si>
    <t>Potter SH-1224  75cd, Hi db</t>
  </si>
  <si>
    <t>Potter SH-1224  75cd, Med db</t>
  </si>
  <si>
    <t>Potter SH-1224  75cd, Lo db</t>
  </si>
  <si>
    <t>Potter SH-1224  95cd, Hi db</t>
  </si>
  <si>
    <t>Potter SH-1224  95cd, Med db</t>
  </si>
  <si>
    <t>Potter SH-1224  95cd, Lo db</t>
  </si>
  <si>
    <t>Potter SH-1224  110cd, Hi db</t>
  </si>
  <si>
    <t>Potter SH-1224  110cd, Med db</t>
  </si>
  <si>
    <t>Potter SH-1224  110cd, Lo db</t>
  </si>
  <si>
    <t>Potter SH-24H-WP  95cd, Hi db</t>
  </si>
  <si>
    <t>Potter SH-24H-WP  95cd, Med db</t>
  </si>
  <si>
    <t>Potter SH-24H-WP  95cd, Lo db</t>
  </si>
  <si>
    <t>Potter SH-24H-WP  110cd, Hi db</t>
  </si>
  <si>
    <t>Potter SH-24H-WP  110cd, Med db</t>
  </si>
  <si>
    <t>Potter SH-24H-WP  110cd, Lo db</t>
  </si>
  <si>
    <t>Potter SH-24H-WP  135cd, Hi db</t>
  </si>
  <si>
    <t>Potter SH-24H-WP  135cd, Med db</t>
  </si>
  <si>
    <t>Potter SH-24H-WP  135cd, Lo db</t>
  </si>
  <si>
    <t>Potter SH-24H-WP  150cd, Hi db</t>
  </si>
  <si>
    <t>Potter SH-24H-WP  150cd, Med db</t>
  </si>
  <si>
    <t>Potter SH-24H-WP  150cd, Lo db</t>
  </si>
  <si>
    <t>Potter SH-24H-WP  177cd, Hi db</t>
  </si>
  <si>
    <t>Potter SH-24H-WP  177cd, Med db</t>
  </si>
  <si>
    <t>Potter SH-24H-WP  177cd, Lo db</t>
  </si>
  <si>
    <t>Potter SH-24H-WP  185cd, Hi db</t>
  </si>
  <si>
    <t>Potter SH-24H-WP  185cd, Med db</t>
  </si>
  <si>
    <t>Potter SH-24H-WP  185cd, Lo db</t>
  </si>
  <si>
    <t>Potter MBA-248 Bell</t>
  </si>
  <si>
    <t>Potter MBA-2410 Bell</t>
  </si>
  <si>
    <t>Potter MBA-246 Bell</t>
  </si>
  <si>
    <t>User Defined 51</t>
  </si>
  <si>
    <t>User Defined 52</t>
  </si>
  <si>
    <t>User Defined 53</t>
  </si>
  <si>
    <t>User Defined 54</t>
  </si>
  <si>
    <t>User Defined 55</t>
  </si>
  <si>
    <t>User Defined 56</t>
  </si>
  <si>
    <t>User Defined 57</t>
  </si>
  <si>
    <t>User Defined 58</t>
  </si>
  <si>
    <t>User Defined 59</t>
  </si>
  <si>
    <t>User Defined 60</t>
  </si>
  <si>
    <t>User Defined 61</t>
  </si>
  <si>
    <t>User Defined 62</t>
  </si>
  <si>
    <t>User Defined 63</t>
  </si>
  <si>
    <t>User Defined 64</t>
  </si>
  <si>
    <t>User Defined 65</t>
  </si>
  <si>
    <t>User Defined 66</t>
  </si>
  <si>
    <t>User Defined 67</t>
  </si>
  <si>
    <t>User Defined 68</t>
  </si>
  <si>
    <t>User Defined 69</t>
  </si>
  <si>
    <t>User Defined 70</t>
  </si>
  <si>
    <t>User Defined 71</t>
  </si>
  <si>
    <t>User Defined 72</t>
  </si>
  <si>
    <t>User Defined 73</t>
  </si>
  <si>
    <t>User Defined 74</t>
  </si>
  <si>
    <t>User Defined 75</t>
  </si>
  <si>
    <t>User Defined 76</t>
  </si>
  <si>
    <t>User Defined 77</t>
  </si>
  <si>
    <t>User Defined 78</t>
  </si>
  <si>
    <t>User Defined 79</t>
  </si>
  <si>
    <t>User Defined 80</t>
  </si>
  <si>
    <t>User Defined 81</t>
  </si>
  <si>
    <t>User Defined 82</t>
  </si>
  <si>
    <t>User Defined 83</t>
  </si>
  <si>
    <t>User Defined 84</t>
  </si>
  <si>
    <t>User Defined 85</t>
  </si>
  <si>
    <t>User Defined 86</t>
  </si>
  <si>
    <t>User Defined 87</t>
  </si>
  <si>
    <t>User Defined 88</t>
  </si>
  <si>
    <t>User Defined 89</t>
  </si>
  <si>
    <t>User Defined 90</t>
  </si>
  <si>
    <t>User Defined 91</t>
  </si>
  <si>
    <t>User Defined 92</t>
  </si>
  <si>
    <t>User Defined 93</t>
  </si>
  <si>
    <t>User Defined 94</t>
  </si>
  <si>
    <t>User Defined 95</t>
  </si>
  <si>
    <t>User Defined 96</t>
  </si>
  <si>
    <t>User Defined 97</t>
  </si>
  <si>
    <t>User Defined 98</t>
  </si>
  <si>
    <t>User Defined 99</t>
  </si>
  <si>
    <t>User Defined 100</t>
  </si>
  <si>
    <t>Potter DSD-P Duct Detector</t>
  </si>
  <si>
    <t>Potter ARB-6 Det Base w/Relay</t>
  </si>
  <si>
    <t>Potter CIZM-4 Conv Zone Class B</t>
  </si>
  <si>
    <t>Potter MOM-4 Output Module</t>
  </si>
  <si>
    <t>Potter PS-24H Photo/Heat Det</t>
  </si>
  <si>
    <t>Other Notification</t>
  </si>
  <si>
    <t>Conventional Detectors</t>
  </si>
  <si>
    <t>Federal FHEX Explsn Proof Horn</t>
  </si>
  <si>
    <t>Federal FSEX Explsn Proof Strobe</t>
  </si>
  <si>
    <t>Potter ASB Det Base w/Sounder</t>
  </si>
  <si>
    <t>Potter CIZM-4 Conv Zone Class A</t>
  </si>
  <si>
    <t>User Defined Parts</t>
  </si>
  <si>
    <t>to these bottom 5 rows</t>
  </si>
  <si>
    <t>User can add devices on the fly</t>
  </si>
  <si>
    <t>(No lookup function)</t>
  </si>
  <si>
    <t>NAC Circuits (See NAC Configuration below)</t>
  </si>
  <si>
    <t>Polarity Reversal</t>
  </si>
  <si>
    <t>Contact Input</t>
  </si>
  <si>
    <t xml:space="preserve">Panel Standby: </t>
  </si>
  <si>
    <t xml:space="preserve">Panel Alarm: </t>
  </si>
  <si>
    <t>Battery Calculation Summary</t>
  </si>
  <si>
    <t xml:space="preserve">Panel Current: </t>
  </si>
  <si>
    <t xml:space="preserve">Installed By: </t>
  </si>
  <si>
    <t xml:space="preserve">Designed By: </t>
  </si>
  <si>
    <t>(Current draws listed are 2400/3000HZ Temporal audible setting)</t>
  </si>
  <si>
    <t>User assumes all responsibility to ensure the quantities and current draw values in this worksheet are accurate prior to submittal.</t>
  </si>
  <si>
    <t>Class B</t>
  </si>
  <si>
    <t>Class A</t>
  </si>
  <si>
    <t>Panel</t>
  </si>
  <si>
    <t>PLINK Devices</t>
  </si>
  <si>
    <t>Potter HS-24, 15cd, Hi db</t>
  </si>
  <si>
    <t>Potter HS-24, 30cd, Hi db</t>
  </si>
  <si>
    <t>Potter HS-24, 60cd, Hi db</t>
  </si>
  <si>
    <t>Potter HS-24, 75cd, Hi db</t>
  </si>
  <si>
    <t>Potter HS-24, 110cd, Hi db</t>
  </si>
  <si>
    <t>Potter HS24-177,177cd, Hi db</t>
  </si>
  <si>
    <t>Potter CHS-24, 15cd, Hi db</t>
  </si>
  <si>
    <t>Potter CHS-24, 30cd, Hi db</t>
  </si>
  <si>
    <t>Potter CHS-24, 75cd, Hi db</t>
  </si>
  <si>
    <t>Potter CHS-24. 95cd, Hi db</t>
  </si>
  <si>
    <t>Potter CHS-24, 115cd, Hi db</t>
  </si>
  <si>
    <t>Potter CHS-24, 150cd, Hi db</t>
  </si>
  <si>
    <t>Potter CHS-24A, 15cd, Hi db</t>
  </si>
  <si>
    <t>Potter CHS-24A, 30cd, Hi db</t>
  </si>
  <si>
    <t>Potter CHS-24A, 60cd, Hi db</t>
  </si>
  <si>
    <t>Potter CHS-24A, 75cd, Hi db</t>
  </si>
  <si>
    <t>Potter CHS-24A, 110cd, Hi db</t>
  </si>
  <si>
    <t>Potter CHS-24B,CHS-24G,CHS-24R, 15cd, Hi db</t>
  </si>
  <si>
    <t>Potter CHS-24B,CHS-24G,CHS-24R, 30cd, Hi db</t>
  </si>
  <si>
    <t>Potter CHS-24B,CHS-24G,CHS-24R, 60cd, Hi db</t>
  </si>
  <si>
    <t>Potter CHS-24B,CHS-24G,CHS-24R, 75cd, Hi db</t>
  </si>
  <si>
    <t>Potter CHS-24B,CHS-24G,CHS-24R, 110cd, Hi db</t>
  </si>
  <si>
    <t>Potter CCHS-24A,CCHS-24B,CCHS-24G, 15cd, Hi db</t>
  </si>
  <si>
    <t>Potter CCHS-24A,CCHS-24B,CCHS-24G, 30cd, Hi db</t>
  </si>
  <si>
    <t>Potter CCHS-24A,CCHS-24B,CCHS-24G, 75cd, Hi db</t>
  </si>
  <si>
    <t>Potter CCHS-24A,CCHS-24B,CCHS-24G, 95cd, Hi db</t>
  </si>
  <si>
    <t>Potter CCHS-24A,CCHS-24B,CCHS-24G, 115cd, Hi db</t>
  </si>
  <si>
    <t>Potter CCHS-24R, 15cd, Hi db</t>
  </si>
  <si>
    <t>Potter CCHS-24R, 30cd, Hi db</t>
  </si>
  <si>
    <t>Potter CCHS-24R, 75cd, Hi db</t>
  </si>
  <si>
    <t>Potter CCHS-24R, 95cd, Hi db</t>
  </si>
  <si>
    <t>Potter CCHS-24R, 115cd, Hi db</t>
  </si>
  <si>
    <t>Potter HS-24-WP, HSLP-24-WP 75cd, Hi db</t>
  </si>
  <si>
    <t>Potter CHS-24A-WP,CHSLP-24A-WP 75cd, Hi db</t>
  </si>
  <si>
    <t>Potter S-24 Strobe, 15cd</t>
  </si>
  <si>
    <t>Potter S-24 Strobe, 30cd</t>
  </si>
  <si>
    <t>Potter S-24 Strobe, 60cd</t>
  </si>
  <si>
    <t>Potter S-24 Strobe, 75cd</t>
  </si>
  <si>
    <t>Potter S-24 Strobe, 110cd</t>
  </si>
  <si>
    <t>Potter S24-177 Strobe, 177cd</t>
  </si>
  <si>
    <t>Potter CS-24 Strobe, 15cd</t>
  </si>
  <si>
    <t>Potter CS-24 Strobe, 30cd</t>
  </si>
  <si>
    <t>Potter CS-24 Strobe, 75cd</t>
  </si>
  <si>
    <t>Potter CS-24 Strobe, 95cd</t>
  </si>
  <si>
    <t>Potter CS-24 Strobe, 115cd</t>
  </si>
  <si>
    <t>Potter CS-24 Strobe, 150cd</t>
  </si>
  <si>
    <t>Potter S-24-WP Strobe, 75cd</t>
  </si>
  <si>
    <t>Potter CS-24WA Strobe, 15cd</t>
  </si>
  <si>
    <t>Potter CS-24WA Strobe, 30cd</t>
  </si>
  <si>
    <t>Potter CS-24WA Strobe, 60cd</t>
  </si>
  <si>
    <t>Potter CS-24WA Strobe,75cd</t>
  </si>
  <si>
    <t>Potter CS-24WA Strobe,110cd</t>
  </si>
  <si>
    <t>Potter CS-24WB,CS-24WG,CS-24WR Strobe, 15cd</t>
  </si>
  <si>
    <t>Potter CS-24WB,CS-24WG,CS-24WR Strobe, 30cd</t>
  </si>
  <si>
    <t>Potter CS-24WB,CS-24WG,CS-24WR Strobe, 60cd</t>
  </si>
  <si>
    <t>Potter CS-24WB,CS-24WG,CS-24WR Strobe, 75cd</t>
  </si>
  <si>
    <t>Potter CS-24WB,CS-24WG,CS-24WR Strobe, 110cd</t>
  </si>
  <si>
    <t>Potter CCS-24A,CCS-24B,CCS-24G Strobe, 15cd</t>
  </si>
  <si>
    <t>Potter CCS-24A,CCS-24B,CCS-24G Strobe, 30cd</t>
  </si>
  <si>
    <t>Potter CCS-24A,CCS-24B,CCS-24G Strobe, 75cd</t>
  </si>
  <si>
    <t>Potter CCS-24A,CCS-24B,CCS-24G Strobe, 95cd</t>
  </si>
  <si>
    <t>Potter CCS-24A,CCS-24B,CCS-24G Strobe, 115cd</t>
  </si>
  <si>
    <t>Potter CCS-24R Strobe, 15cd</t>
  </si>
  <si>
    <t>Potter CCS-24R Strobe, 30cd</t>
  </si>
  <si>
    <t>Potter CCS-24R Strobe, 75cd</t>
  </si>
  <si>
    <t>Potter CCS-24R Strobe, 95cd</t>
  </si>
  <si>
    <t>Potter CCS-24R Strobe, 110cd</t>
  </si>
  <si>
    <t>Potter SPKSTR-24WLP, 15cd</t>
  </si>
  <si>
    <t>Potter SPKSTR-24WLP Strobe, 30cd</t>
  </si>
  <si>
    <t>Potter SPKSTR-24WLP Strobe, 60cd</t>
  </si>
  <si>
    <t>Potter SPKSTR-24WLP Strobe, 75cd</t>
  </si>
  <si>
    <t>Potter SPKSTR-24WLP Strobe, 110cd</t>
  </si>
  <si>
    <t>Potter SPKSTR-24CLP Strobe 15cd</t>
  </si>
  <si>
    <t>Potter SPKSTR-24CLP Strobe, 30cd</t>
  </si>
  <si>
    <t>Potter SPKSTR-24CLP Strobe, 75cd</t>
  </si>
  <si>
    <t>Potter SPKSTR-24CLP Strobe, 95cd</t>
  </si>
  <si>
    <t>Potter SPKSTR-24CLP Strobe, 115cd</t>
  </si>
  <si>
    <t>Potter CSPKSTR-24A Strobe, 15/75cd</t>
  </si>
  <si>
    <t>Potter CSPKSTR-24B Strobe, 15/75cd</t>
  </si>
  <si>
    <t>Potter CSPKSTR-24G Strobe, 15/75cd</t>
  </si>
  <si>
    <t>Potter CSPKSTR-24R Strobe, 15/75cd</t>
  </si>
  <si>
    <t>Gentex GES3-24 Strobe, 15cd</t>
  </si>
  <si>
    <t>Gentex GES3-24 Strobe, 30cd</t>
  </si>
  <si>
    <t>Gentex GES3-24 Strobe, 60cd</t>
  </si>
  <si>
    <t>Gentex GES3-24 Strobe, 75cd</t>
  </si>
  <si>
    <t>Gentex GES3-24 Strobe, 110cd</t>
  </si>
  <si>
    <t>Gentex GES24-177 Strobe, 177cd</t>
  </si>
  <si>
    <t>Gentex GCS24 Strobe, 15cd</t>
  </si>
  <si>
    <t>Gentex GCS24 Strobe, 30cd</t>
  </si>
  <si>
    <t>Gentex GCS24 Strobe, 75cd</t>
  </si>
  <si>
    <t>Gentex GCS24 Strobe, 95cd</t>
  </si>
  <si>
    <t>Gentex GCS24 Strobe, 115cd</t>
  </si>
  <si>
    <t>Gentex GCS24 Strobe, 150cd</t>
  </si>
  <si>
    <t>Gentex WGES24-75 Strobe, 75cd</t>
  </si>
  <si>
    <t>Gentex GESA24 Strobe, 15cd</t>
  </si>
  <si>
    <t>Gentex GESA24 Strobe, 30cd</t>
  </si>
  <si>
    <t>Gentex GESA24 Strobe, 60cd</t>
  </si>
  <si>
    <t>Gentex GESA24 Strobe,75cd</t>
  </si>
  <si>
    <t>Gentex GESA24 Strobe,110cd</t>
  </si>
  <si>
    <t>Gentex GESB24, GESG24, GESR24 Strobe, 15cd</t>
  </si>
  <si>
    <t>Gentex GESB24, GESG24, GESR24 Strobe, 30cd</t>
  </si>
  <si>
    <t>Gentex GESB24, GESG24, GESR24 Strobe, 60cd</t>
  </si>
  <si>
    <t>Gentex GESB24, GESG24, GESR24 Strobe, 75cd</t>
  </si>
  <si>
    <t>Gentex GESB24, GESG24, GESR24 Strobe, 110cd</t>
  </si>
  <si>
    <t>Gentex GCSA24, GCSB24, GCSG24 Strobe, 15cd</t>
  </si>
  <si>
    <t>Gentex GCSA24, GCSB24, GCSG24 Strobe, 30cd</t>
  </si>
  <si>
    <t>Gentex GCSA24, GCSB24, GCSG24 Strobe, 75cd</t>
  </si>
  <si>
    <t>Gentex GCSA24, GCSB24, GCSG24 Strobe, 95cd</t>
  </si>
  <si>
    <t>Gentex GCSA24, GCSB24, GCSG24 Strobe, 115cd</t>
  </si>
  <si>
    <t>Gentex GCSR24 Strobe, 15cd</t>
  </si>
  <si>
    <t>Gentex GCSR24 Strobe, 30cd</t>
  </si>
  <si>
    <t>Gentex GCSR24 Strobe, 75cd</t>
  </si>
  <si>
    <t>Gentex GCSR24 Strobe, 95cd</t>
  </si>
  <si>
    <t>Gentex GCSR24 Strobe, 110cd</t>
  </si>
  <si>
    <t>Gentex WGESA24 Strobe, 75cd</t>
  </si>
  <si>
    <t>Gentex WGESB24, WGESG24, WGESR24 Strobe, 75cd</t>
  </si>
  <si>
    <t>Gentex SSPK24WLP Strobe, 15cd</t>
  </si>
  <si>
    <t>Gentex SSPK24WLP Strobe, 30cd</t>
  </si>
  <si>
    <t>Gentex SSPK24WLP Strobe, 60cd</t>
  </si>
  <si>
    <t>Gentex SSPK24WLP Strobe, 75cd</t>
  </si>
  <si>
    <t>Gentex SSPK24WLP Strobe, 110cd</t>
  </si>
  <si>
    <t>Gentex SSPK24CLP Strobe, 15cd</t>
  </si>
  <si>
    <t>Gentex SSPK24CLP Strobe, 30cd</t>
  </si>
  <si>
    <t>Gentex SSPK24CLP Strobe, 75cd</t>
  </si>
  <si>
    <t>Gentex SSPK24CLP Strobe, 95cd</t>
  </si>
  <si>
    <t>Gentex SSPK24CLP Strobe, 115cd</t>
  </si>
  <si>
    <t>Gentex SSPKA24 Strobe, 15/75cd</t>
  </si>
  <si>
    <t>Gentex SSPKB24 Strobe, 15/75cd</t>
  </si>
  <si>
    <t>Gentex SSPKG24 Strobe, 15/75cd</t>
  </si>
  <si>
    <t>Gentex SSPKR24 Strobe, 15/75cd</t>
  </si>
  <si>
    <t>Potter EH-24 Horn, High db</t>
  </si>
  <si>
    <t>Gentex GEH24 Horn, High db</t>
  </si>
  <si>
    <t>Potter MHT-1224 Mini Horn</t>
  </si>
  <si>
    <t>Gentex GX-93 Mini Horn</t>
  </si>
  <si>
    <t>DRV-50 LED Power</t>
  </si>
  <si>
    <t>RLY-5 Power</t>
  </si>
  <si>
    <t>LED-16 LED Power</t>
  </si>
  <si>
    <t>Potter LFH-24 LF Horn, Temporal 3 Normal db</t>
  </si>
  <si>
    <t>Potter LFH-24 LF Horn, Temporal 3 Loud db</t>
  </si>
  <si>
    <t>Potter LFH-24 LF Horn, Temporal 4 Normal db</t>
  </si>
  <si>
    <t>Potter LFH-24 LF Horn, Temporal 4 Loud db</t>
  </si>
  <si>
    <t>Gentex GHLF LF Horn, Temporal 3 Normal db</t>
  </si>
  <si>
    <t>Gentex GHLF LF Horn, Temporal 3 Loud db</t>
  </si>
  <si>
    <t>Gentex GHLF LF Horn, Temporal 4 Normal db</t>
  </si>
  <si>
    <t>Gentex GHLF LF Horn, Temporal 4 Loud db</t>
  </si>
  <si>
    <t>CHS-24B-WP,CHS-24G-WP,CSH-24R-WP, 75cd, Hi db</t>
  </si>
  <si>
    <t>CHSLP-24B-WP,CHSLP-24G-WP,CHSLP-24R-WP, 75cd, Hi db</t>
  </si>
  <si>
    <t>Potter PAD100-NAC Output Module</t>
  </si>
  <si>
    <t>Potter PAD100-ZM Conv Zone Module</t>
  </si>
  <si>
    <t>Potter PAD100-DUCTR Duct Det w/ Relay</t>
  </si>
  <si>
    <t>Potter PAD100-SB Sounder Base</t>
  </si>
  <si>
    <t>Potter LFHS-15 Temporal 3 Normal db</t>
  </si>
  <si>
    <t>Potter LFHS-15 Temporal 3 Loud db</t>
  </si>
  <si>
    <t>Potter LFHS-15 Temporal 4 Normal db</t>
  </si>
  <si>
    <t>Potter LFHS-15 Temporal 4 Loud db</t>
  </si>
  <si>
    <t>Potter LFHS-110 Temporal 3 Normal db</t>
  </si>
  <si>
    <t>Potter LFHS-110 Temporal 3 Loud db</t>
  </si>
  <si>
    <t>Potter LFHS-110 Temporal 4 Normal db</t>
  </si>
  <si>
    <t>Potter LFHS-110 Temporal 4 Loud db</t>
  </si>
  <si>
    <t>Potter LFHS-177 Temporal 3 Normal db</t>
  </si>
  <si>
    <t>Potter LFHS-177 Temporal 3 Loud db</t>
  </si>
  <si>
    <t>Potter LFHS-177 Temporal 4 Normal db</t>
  </si>
  <si>
    <t>Potter LFHS-177 Temporal 4 Loud db</t>
  </si>
  <si>
    <t>Gentex GHSLF-15 Temporal 3 Normal db</t>
  </si>
  <si>
    <t>Gentex GHSLF-15 Temporal 3 Loud db</t>
  </si>
  <si>
    <t>Gentex GHSLF-15 Temporal 4 Normal db</t>
  </si>
  <si>
    <t>Gentex GHSLF-15 Temporal 4 Loud db</t>
  </si>
  <si>
    <t>Gentex GHSLF-110 Temporal 3 Normal db</t>
  </si>
  <si>
    <t>Gentex GHSLF-110 Temporal 3 Loud db</t>
  </si>
  <si>
    <t>Gentex GHSLF-110 Temporal 4 Normal db</t>
  </si>
  <si>
    <t>Gentex GHSLF-110 Temporal 4 Loud db</t>
  </si>
  <si>
    <t>Gentex GHSLF-177 Temporal 3 Normal db</t>
  </si>
  <si>
    <t>Gentex GHSLF-177 Temporal 3 Loud db</t>
  </si>
  <si>
    <t>Gentex GHSLF-177 Temporal 4 Normal db</t>
  </si>
  <si>
    <t>Gentex GHSLF-177 Temporal 4 Loud db</t>
  </si>
  <si>
    <t>CS-24A-WP,CS-24B-WP,CS-24G-WP,CS-24R-WP Strobe, 75cd</t>
  </si>
  <si>
    <t>CSLP-24A-WP,CS-24B-WP,CS-24G-WP,CS-24R-WP Strobe, 75cd</t>
  </si>
  <si>
    <t>Clifford and Snell YL6 Explsn Proof Strobe</t>
  </si>
  <si>
    <t>Clifford and Snell YO6 Explsn Proof Sounder</t>
  </si>
  <si>
    <t>Clifford and Snell V6 Explsn Proof Strobe 5 Joule</t>
  </si>
  <si>
    <t>Clifford and Snell V6 Explsn Proof Strobe 10 Joule</t>
  </si>
  <si>
    <t>Clifford and Snell V6 Explsn Proof Strobe 20 Joule</t>
  </si>
  <si>
    <t>Potter PAD100-LFSB Sounder Base</t>
  </si>
  <si>
    <r>
      <t>MS-RA/MS-KA/P/R (</t>
    </r>
    <r>
      <rPr>
        <b/>
        <sz val="9"/>
        <color indexed="8"/>
        <rFont val="Calibri"/>
        <family val="2"/>
      </rPr>
      <t>AFC/IPA PANELS ONLY</t>
    </r>
    <r>
      <rPr>
        <sz val="9"/>
        <color indexed="8"/>
        <rFont val="Calibri"/>
        <family val="2"/>
      </rPr>
      <t>)</t>
    </r>
  </si>
  <si>
    <r>
      <t xml:space="preserve">Potter CO-12/24 CO Detector </t>
    </r>
    <r>
      <rPr>
        <b/>
        <sz val="9"/>
        <color indexed="8"/>
        <rFont val="Calibri"/>
        <family val="2"/>
      </rPr>
      <t>(Obsolete)</t>
    </r>
  </si>
  <si>
    <t>Potter CPS-24 Photo Smoke Det</t>
  </si>
  <si>
    <r>
      <t xml:space="preserve">Potter PS-24 Photo Smoke Det </t>
    </r>
    <r>
      <rPr>
        <b/>
        <sz val="9"/>
        <color indexed="8"/>
        <rFont val="Calibri"/>
        <family val="2"/>
      </rPr>
      <t>(Obsolete)</t>
    </r>
  </si>
  <si>
    <t>Class</t>
  </si>
  <si>
    <t>Class:</t>
  </si>
  <si>
    <t>IDC-6 Power</t>
  </si>
  <si>
    <t>System Sensor CO-1224T/CO-1224TR</t>
  </si>
  <si>
    <t xml:space="preserve">Safety Margin: </t>
  </si>
  <si>
    <t>#12 Stranded</t>
  </si>
  <si>
    <t>PSB-10</t>
  </si>
  <si>
    <t>PSB-10
Battery &amp; Voltage Drop
Calculations</t>
  </si>
  <si>
    <t>Bulk Power Supply</t>
  </si>
  <si>
    <t>Output Circuit</t>
  </si>
  <si>
    <t xml:space="preserve">Output Circuit Current: </t>
  </si>
  <si>
    <t>Output Circuit Configuration &amp; Voltage Drop</t>
  </si>
  <si>
    <t>Output Standby:</t>
  </si>
  <si>
    <t>Output Alarm: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</si>
</sst>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0000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Calibri"/>
      <family val="2"/>
    </font>
    <font>
      <i/>
      <sz val="8"/>
      <color indexed="8"/>
      <name val="Calibri"/>
      <family val="2"/>
    </font>
    <font>
      <sz val="9"/>
      <color indexed="9"/>
      <name val="Calibri"/>
      <family val="2"/>
    </font>
    <font>
      <b/>
      <sz val="12"/>
      <color indexed="9"/>
      <name val="Calibri"/>
      <family val="2"/>
    </font>
    <font>
      <b/>
      <i/>
      <sz val="8"/>
      <color indexed="8"/>
      <name val="Calibri"/>
      <family val="2"/>
    </font>
    <font>
      <b/>
      <i/>
      <sz val="14"/>
      <color indexed="8"/>
      <name val="Calibri"/>
      <family val="2"/>
    </font>
    <font>
      <b/>
      <i/>
      <sz val="9"/>
      <color indexed="8"/>
      <name val="Calibri"/>
      <family val="2"/>
    </font>
    <font>
      <sz val="10"/>
      <color indexed="9"/>
      <name val="Calibri"/>
      <family val="2"/>
    </font>
    <font>
      <b/>
      <i/>
      <sz val="14"/>
      <color indexed="9"/>
      <name val="Calibri"/>
      <family val="2"/>
    </font>
    <font>
      <b/>
      <i/>
      <sz val="12"/>
      <color indexed="8"/>
      <name val="Calibri"/>
      <family val="2"/>
    </font>
    <font>
      <i/>
      <sz val="10"/>
      <color indexed="8"/>
      <name val="Calibri"/>
      <family val="2"/>
    </font>
    <font>
      <b/>
      <i/>
      <sz val="11"/>
      <color indexed="8"/>
      <name val="Calibri"/>
      <family val="2"/>
    </font>
    <font>
      <sz val="8"/>
      <color indexed="9"/>
      <name val="Calibri"/>
      <family val="2"/>
    </font>
    <font>
      <b/>
      <sz val="12"/>
      <color indexed="8"/>
      <name val="Calibri"/>
      <family val="2"/>
    </font>
    <font>
      <sz val="10"/>
      <color theme="0"/>
      <name val="Calibri"/>
      <family val="2"/>
    </font>
    <font>
      <sz val="9"/>
      <color theme="0"/>
      <name val="Calibri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0" fillId="2" borderId="0" xfId="0" applyFill="1"/>
    <xf numFmtId="0" fontId="6" fillId="2" borderId="0" xfId="0" applyFont="1" applyFill="1"/>
    <xf numFmtId="0" fontId="6" fillId="0" borderId="0" xfId="0" applyFont="1"/>
    <xf numFmtId="0" fontId="5" fillId="0" borderId="0" xfId="0" applyFont="1"/>
    <xf numFmtId="0" fontId="6" fillId="2" borderId="1" xfId="0" applyFont="1" applyFill="1" applyBorder="1"/>
    <xf numFmtId="0" fontId="7" fillId="0" borderId="0" xfId="0" applyFont="1"/>
    <xf numFmtId="0" fontId="6" fillId="4" borderId="3" xfId="0" applyFont="1" applyFill="1" applyBorder="1"/>
    <xf numFmtId="0" fontId="6" fillId="4" borderId="2" xfId="0" applyFont="1" applyFill="1" applyBorder="1"/>
    <xf numFmtId="0" fontId="6" fillId="4" borderId="4" xfId="0" applyFont="1" applyFill="1" applyBorder="1"/>
    <xf numFmtId="0" fontId="8" fillId="4" borderId="5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4" borderId="6" xfId="0" applyFont="1" applyFill="1" applyBorder="1" applyAlignment="1">
      <alignment horizontal="center"/>
    </xf>
    <xf numFmtId="166" fontId="6" fillId="0" borderId="0" xfId="0" applyNumberFormat="1" applyFont="1"/>
    <xf numFmtId="166" fontId="6" fillId="2" borderId="1" xfId="0" applyNumberFormat="1" applyFont="1" applyFill="1" applyBorder="1"/>
    <xf numFmtId="0" fontId="6" fillId="0" borderId="1" xfId="0" applyFont="1" applyBorder="1" applyProtection="1">
      <protection locked="0"/>
    </xf>
    <xf numFmtId="165" fontId="6" fillId="0" borderId="0" xfId="0" applyNumberFormat="1" applyFont="1"/>
    <xf numFmtId="0" fontId="13" fillId="3" borderId="16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6" fillId="0" borderId="1" xfId="0" applyFont="1" applyBorder="1"/>
    <xf numFmtId="166" fontId="10" fillId="3" borderId="23" xfId="0" applyNumberFormat="1" applyFont="1" applyFill="1" applyBorder="1" applyAlignment="1">
      <alignment horizontal="center"/>
    </xf>
    <xf numFmtId="166" fontId="6" fillId="0" borderId="1" xfId="0" applyNumberFormat="1" applyFont="1" applyBorder="1"/>
    <xf numFmtId="0" fontId="2" fillId="3" borderId="5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24" fillId="0" borderId="0" xfId="0" applyFont="1"/>
    <xf numFmtId="0" fontId="25" fillId="0" borderId="0" xfId="0" applyFont="1"/>
    <xf numFmtId="0" fontId="5" fillId="2" borderId="0" xfId="0" applyFont="1" applyFill="1" applyProtection="1">
      <protection hidden="1"/>
    </xf>
    <xf numFmtId="0" fontId="24" fillId="2" borderId="0" xfId="0" applyFont="1" applyFill="1" applyProtection="1">
      <protection hidden="1"/>
    </xf>
    <xf numFmtId="0" fontId="8" fillId="2" borderId="0" xfId="0" applyFont="1" applyFill="1" applyAlignment="1" applyProtection="1">
      <alignment horizontal="right"/>
      <protection hidden="1"/>
    </xf>
    <xf numFmtId="0" fontId="5" fillId="4" borderId="9" xfId="0" applyFont="1" applyFill="1" applyBorder="1" applyAlignment="1" applyProtection="1">
      <alignment horizontal="left"/>
      <protection locked="0" hidden="1"/>
    </xf>
    <xf numFmtId="0" fontId="8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right" vertical="top"/>
      <protection hidden="1"/>
    </xf>
    <xf numFmtId="0" fontId="8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right"/>
      <protection hidden="1"/>
    </xf>
    <xf numFmtId="14" fontId="5" fillId="4" borderId="9" xfId="0" applyNumberFormat="1" applyFont="1" applyFill="1" applyBorder="1" applyAlignment="1" applyProtection="1">
      <alignment horizontal="left"/>
      <protection locked="0" hidden="1"/>
    </xf>
    <xf numFmtId="0" fontId="5" fillId="4" borderId="1" xfId="0" applyFont="1" applyFill="1" applyBorder="1" applyAlignment="1" applyProtection="1">
      <alignment horizontal="left"/>
      <protection locked="0" hidden="1"/>
    </xf>
    <xf numFmtId="0" fontId="10" fillId="3" borderId="8" xfId="0" applyFont="1" applyFill="1" applyBorder="1" applyAlignment="1" applyProtection="1">
      <alignment horizontal="center"/>
      <protection hidden="1"/>
    </xf>
    <xf numFmtId="0" fontId="10" fillId="3" borderId="2" xfId="0" applyFont="1" applyFill="1" applyBorder="1" applyAlignment="1" applyProtection="1">
      <alignment horizontal="center"/>
      <protection hidden="1"/>
    </xf>
    <xf numFmtId="0" fontId="10" fillId="3" borderId="3" xfId="0" applyFont="1" applyFill="1" applyBorder="1" applyAlignment="1" applyProtection="1">
      <alignment horizontal="center"/>
      <protection hidden="1"/>
    </xf>
    <xf numFmtId="0" fontId="10" fillId="3" borderId="3" xfId="0" applyFont="1" applyFill="1" applyBorder="1" applyAlignment="1" applyProtection="1">
      <alignment horizontal="right"/>
      <protection hidden="1"/>
    </xf>
    <xf numFmtId="0" fontId="10" fillId="3" borderId="4" xfId="0" applyFont="1" applyFill="1" applyBorder="1" applyAlignment="1" applyProtection="1">
      <alignment horizontal="right"/>
      <protection hidden="1"/>
    </xf>
    <xf numFmtId="0" fontId="6" fillId="2" borderId="15" xfId="0" applyFont="1" applyFill="1" applyBorder="1" applyAlignment="1" applyProtection="1">
      <alignment horizontal="center"/>
      <protection hidden="1"/>
    </xf>
    <xf numFmtId="0" fontId="6" fillId="2" borderId="15" xfId="0" applyFont="1" applyFill="1" applyBorder="1" applyProtection="1">
      <protection hidden="1"/>
    </xf>
    <xf numFmtId="164" fontId="6" fillId="2" borderId="15" xfId="0" applyNumberFormat="1" applyFont="1" applyFill="1" applyBorder="1" applyProtection="1">
      <protection hidden="1"/>
    </xf>
    <xf numFmtId="0" fontId="6" fillId="2" borderId="0" xfId="0" applyFont="1" applyFill="1" applyProtection="1">
      <protection hidden="1"/>
    </xf>
    <xf numFmtId="164" fontId="8" fillId="2" borderId="0" xfId="0" applyNumberFormat="1" applyFont="1" applyFill="1" applyProtection="1">
      <protection hidden="1"/>
    </xf>
    <xf numFmtId="0" fontId="6" fillId="2" borderId="0" xfId="0" applyFont="1" applyFill="1" applyAlignment="1" applyProtection="1">
      <alignment horizontal="right"/>
      <protection hidden="1"/>
    </xf>
    <xf numFmtId="0" fontId="10" fillId="3" borderId="8" xfId="0" applyFont="1" applyFill="1" applyBorder="1" applyProtection="1">
      <protection hidden="1"/>
    </xf>
    <xf numFmtId="0" fontId="10" fillId="3" borderId="10" xfId="0" applyFont="1" applyFill="1" applyBorder="1" applyAlignment="1" applyProtection="1">
      <alignment horizontal="center"/>
      <protection hidden="1"/>
    </xf>
    <xf numFmtId="0" fontId="10" fillId="3" borderId="3" xfId="0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166" fontId="6" fillId="2" borderId="0" xfId="0" applyNumberFormat="1" applyFont="1" applyFill="1" applyProtection="1">
      <protection hidden="1"/>
    </xf>
    <xf numFmtId="166" fontId="8" fillId="2" borderId="0" xfId="0" applyNumberFormat="1" applyFont="1" applyFill="1" applyProtection="1">
      <protection hidden="1"/>
    </xf>
    <xf numFmtId="0" fontId="13" fillId="3" borderId="14" xfId="0" applyFont="1" applyFill="1" applyBorder="1" applyProtection="1">
      <protection hidden="1"/>
    </xf>
    <xf numFmtId="0" fontId="13" fillId="3" borderId="12" xfId="0" applyFont="1" applyFill="1" applyBorder="1" applyProtection="1">
      <protection hidden="1"/>
    </xf>
    <xf numFmtId="0" fontId="18" fillId="3" borderId="12" xfId="0" applyFont="1" applyFill="1" applyBorder="1" applyProtection="1">
      <protection hidden="1"/>
    </xf>
    <xf numFmtId="0" fontId="17" fillId="3" borderId="12" xfId="0" applyFont="1" applyFill="1" applyBorder="1" applyProtection="1">
      <protection hidden="1"/>
    </xf>
    <xf numFmtId="0" fontId="10" fillId="3" borderId="12" xfId="0" applyFont="1" applyFill="1" applyBorder="1" applyAlignment="1" applyProtection="1">
      <alignment horizontal="center"/>
      <protection hidden="1"/>
    </xf>
    <xf numFmtId="0" fontId="10" fillId="3" borderId="13" xfId="0" applyFont="1" applyFill="1" applyBorder="1" applyAlignment="1" applyProtection="1">
      <alignment horizontal="center"/>
      <protection hidden="1"/>
    </xf>
    <xf numFmtId="166" fontId="6" fillId="2" borderId="3" xfId="0" applyNumberFormat="1" applyFont="1" applyFill="1" applyBorder="1" applyProtection="1">
      <protection hidden="1"/>
    </xf>
    <xf numFmtId="0" fontId="6" fillId="2" borderId="3" xfId="0" applyFont="1" applyFill="1" applyBorder="1" applyAlignment="1" applyProtection="1">
      <alignment horizontal="right"/>
      <protection hidden="1"/>
    </xf>
    <xf numFmtId="0" fontId="6" fillId="2" borderId="0" xfId="0" applyFont="1" applyFill="1" applyAlignment="1" applyProtection="1">
      <alignment horizontal="left"/>
      <protection hidden="1"/>
    </xf>
    <xf numFmtId="165" fontId="8" fillId="2" borderId="0" xfId="0" applyNumberFormat="1" applyFont="1" applyFill="1" applyProtection="1">
      <protection hidden="1"/>
    </xf>
    <xf numFmtId="2" fontId="8" fillId="2" borderId="0" xfId="0" applyNumberFormat="1" applyFont="1" applyFill="1" applyProtection="1">
      <protection hidden="1"/>
    </xf>
    <xf numFmtId="2" fontId="6" fillId="2" borderId="0" xfId="0" applyNumberFormat="1" applyFont="1" applyFill="1" applyProtection="1">
      <protection hidden="1"/>
    </xf>
    <xf numFmtId="0" fontId="25" fillId="2" borderId="0" xfId="0" applyFont="1" applyFill="1" applyProtection="1">
      <protection hidden="1"/>
    </xf>
    <xf numFmtId="9" fontId="8" fillId="2" borderId="0" xfId="0" applyNumberFormat="1" applyFont="1" applyFill="1" applyProtection="1">
      <protection hidden="1"/>
    </xf>
    <xf numFmtId="0" fontId="7" fillId="2" borderId="0" xfId="0" applyFont="1" applyFill="1" applyAlignment="1" applyProtection="1">
      <alignment horizontal="right"/>
      <protection hidden="1"/>
    </xf>
    <xf numFmtId="2" fontId="7" fillId="2" borderId="0" xfId="0" applyNumberFormat="1" applyFont="1" applyFill="1" applyProtection="1">
      <protection hidden="1"/>
    </xf>
    <xf numFmtId="0" fontId="7" fillId="4" borderId="1" xfId="0" applyFont="1" applyFill="1" applyBorder="1" applyAlignment="1" applyProtection="1">
      <alignment horizontal="right"/>
      <protection locked="0" hidden="1"/>
    </xf>
    <xf numFmtId="0" fontId="9" fillId="2" borderId="0" xfId="0" applyFont="1" applyFill="1" applyAlignment="1" applyProtection="1">
      <alignment horizontal="right"/>
      <protection hidden="1"/>
    </xf>
    <xf numFmtId="0" fontId="0" fillId="2" borderId="0" xfId="0" applyFill="1" applyProtection="1">
      <protection hidden="1"/>
    </xf>
    <xf numFmtId="0" fontId="19" fillId="2" borderId="3" xfId="0" applyFont="1" applyFill="1" applyBorder="1" applyProtection="1">
      <protection hidden="1"/>
    </xf>
    <xf numFmtId="0" fontId="15" fillId="2" borderId="3" xfId="0" applyFont="1" applyFill="1" applyBorder="1" applyProtection="1">
      <protection hidden="1"/>
    </xf>
    <xf numFmtId="0" fontId="5" fillId="2" borderId="3" xfId="0" applyFont="1" applyFill="1" applyBorder="1" applyProtection="1">
      <protection hidden="1"/>
    </xf>
    <xf numFmtId="14" fontId="20" fillId="2" borderId="3" xfId="0" applyNumberFormat="1" applyFont="1" applyFill="1" applyBorder="1" applyAlignment="1" applyProtection="1">
      <alignment horizontal="left"/>
      <protection hidden="1"/>
    </xf>
    <xf numFmtId="0" fontId="13" fillId="3" borderId="14" xfId="0" applyFont="1" applyFill="1" applyBorder="1" applyAlignment="1" applyProtection="1">
      <alignment vertical="center"/>
      <protection hidden="1"/>
    </xf>
    <xf numFmtId="0" fontId="13" fillId="3" borderId="12" xfId="0" applyFont="1" applyFill="1" applyBorder="1" applyAlignment="1" applyProtection="1">
      <alignment vertical="center"/>
      <protection hidden="1"/>
    </xf>
    <xf numFmtId="0" fontId="10" fillId="3" borderId="12" xfId="0" applyFont="1" applyFill="1" applyBorder="1" applyAlignment="1" applyProtection="1">
      <alignment horizontal="right"/>
      <protection hidden="1"/>
    </xf>
    <xf numFmtId="0" fontId="10" fillId="3" borderId="12" xfId="0" applyFont="1" applyFill="1" applyBorder="1" applyAlignment="1" applyProtection="1">
      <alignment horizontal="left"/>
      <protection hidden="1"/>
    </xf>
    <xf numFmtId="0" fontId="10" fillId="3" borderId="13" xfId="0" applyFont="1" applyFill="1" applyBorder="1" applyAlignment="1" applyProtection="1">
      <alignment horizontal="left"/>
      <protection hidden="1"/>
    </xf>
    <xf numFmtId="0" fontId="13" fillId="2" borderId="8" xfId="0" applyFont="1" applyFill="1" applyBorder="1" applyAlignment="1" applyProtection="1">
      <alignment horizontal="left" vertical="center"/>
      <protection hidden="1"/>
    </xf>
    <xf numFmtId="0" fontId="10" fillId="2" borderId="8" xfId="0" applyFont="1" applyFill="1" applyBorder="1" applyProtection="1">
      <protection hidden="1"/>
    </xf>
    <xf numFmtId="0" fontId="10" fillId="2" borderId="8" xfId="0" applyFont="1" applyFill="1" applyBorder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10" fillId="5" borderId="14" xfId="0" applyFont="1" applyFill="1" applyBorder="1" applyAlignment="1" applyProtection="1">
      <alignment horizontal="center"/>
      <protection hidden="1"/>
    </xf>
    <xf numFmtId="0" fontId="10" fillId="5" borderId="12" xfId="0" applyFont="1" applyFill="1" applyBorder="1" applyAlignment="1" applyProtection="1">
      <alignment horizontal="center"/>
      <protection hidden="1"/>
    </xf>
    <xf numFmtId="0" fontId="10" fillId="5" borderId="12" xfId="0" applyFont="1" applyFill="1" applyBorder="1" applyProtection="1">
      <protection hidden="1"/>
    </xf>
    <xf numFmtId="0" fontId="10" fillId="5" borderId="13" xfId="0" applyFont="1" applyFill="1" applyBorder="1" applyAlignment="1" applyProtection="1">
      <alignment horizontal="center"/>
      <protection hidden="1"/>
    </xf>
    <xf numFmtId="0" fontId="6" fillId="4" borderId="7" xfId="0" applyFont="1" applyFill="1" applyBorder="1" applyAlignment="1" applyProtection="1">
      <alignment horizontal="center"/>
      <protection locked="0" hidden="1"/>
    </xf>
    <xf numFmtId="0" fontId="6" fillId="2" borderId="7" xfId="0" applyFont="1" applyFill="1" applyBorder="1" applyAlignment="1" applyProtection="1">
      <alignment horizontal="center"/>
      <protection hidden="1"/>
    </xf>
    <xf numFmtId="164" fontId="6" fillId="2" borderId="7" xfId="0" applyNumberFormat="1" applyFont="1" applyFill="1" applyBorder="1" applyAlignment="1" applyProtection="1">
      <alignment horizontal="center"/>
      <protection hidden="1"/>
    </xf>
    <xf numFmtId="164" fontId="6" fillId="0" borderId="7" xfId="0" applyNumberFormat="1" applyFont="1" applyBorder="1" applyAlignment="1" applyProtection="1">
      <alignment horizontal="center"/>
      <protection hidden="1"/>
    </xf>
    <xf numFmtId="2" fontId="6" fillId="2" borderId="7" xfId="0" applyNumberFormat="1" applyFont="1" applyFill="1" applyBorder="1" applyAlignment="1" applyProtection="1">
      <alignment horizontal="center"/>
      <protection hidden="1"/>
    </xf>
    <xf numFmtId="0" fontId="6" fillId="4" borderId="11" xfId="0" applyFont="1" applyFill="1" applyBorder="1" applyAlignment="1" applyProtection="1">
      <alignment horizontal="center"/>
      <protection locked="0" hidden="1"/>
    </xf>
    <xf numFmtId="0" fontId="6" fillId="2" borderId="3" xfId="0" applyFont="1" applyFill="1" applyBorder="1" applyProtection="1">
      <protection hidden="1"/>
    </xf>
    <xf numFmtId="0" fontId="8" fillId="2" borderId="3" xfId="0" applyFont="1" applyFill="1" applyBorder="1" applyAlignment="1" applyProtection="1">
      <alignment horizontal="right"/>
      <protection hidden="1"/>
    </xf>
    <xf numFmtId="0" fontId="10" fillId="5" borderId="2" xfId="0" applyFont="1" applyFill="1" applyBorder="1" applyAlignment="1" applyProtection="1">
      <alignment horizontal="center"/>
      <protection hidden="1"/>
    </xf>
    <xf numFmtId="0" fontId="10" fillId="5" borderId="3" xfId="0" applyFont="1" applyFill="1" applyBorder="1" applyAlignment="1" applyProtection="1">
      <alignment horizontal="center"/>
      <protection hidden="1"/>
    </xf>
    <xf numFmtId="0" fontId="10" fillId="5" borderId="4" xfId="0" applyFont="1" applyFill="1" applyBorder="1" applyAlignment="1" applyProtection="1">
      <alignment horizontal="center"/>
      <protection hidden="1"/>
    </xf>
    <xf numFmtId="0" fontId="6" fillId="4" borderId="7" xfId="0" applyFont="1" applyFill="1" applyBorder="1" applyAlignment="1" applyProtection="1">
      <alignment horizontal="left"/>
      <protection locked="0" hidden="1"/>
    </xf>
    <xf numFmtId="165" fontId="6" fillId="2" borderId="7" xfId="0" applyNumberFormat="1" applyFont="1" applyFill="1" applyBorder="1" applyProtection="1">
      <protection hidden="1"/>
    </xf>
    <xf numFmtId="0" fontId="6" fillId="4" borderId="1" xfId="0" applyFont="1" applyFill="1" applyBorder="1" applyAlignment="1" applyProtection="1">
      <alignment horizontal="center"/>
      <protection locked="0" hidden="1"/>
    </xf>
    <xf numFmtId="0" fontId="6" fillId="4" borderId="1" xfId="0" applyFont="1" applyFill="1" applyBorder="1" applyAlignment="1" applyProtection="1">
      <alignment horizontal="left"/>
      <protection locked="0" hidden="1"/>
    </xf>
    <xf numFmtId="165" fontId="6" fillId="4" borderId="1" xfId="0" applyNumberFormat="1" applyFont="1" applyFill="1" applyBorder="1" applyProtection="1">
      <protection locked="0" hidden="1"/>
    </xf>
    <xf numFmtId="0" fontId="6" fillId="4" borderId="0" xfId="0" applyFont="1" applyFill="1" applyProtection="1">
      <protection locked="0" hidden="1"/>
    </xf>
    <xf numFmtId="166" fontId="8" fillId="2" borderId="1" xfId="0" applyNumberFormat="1" applyFont="1" applyFill="1" applyBorder="1" applyProtection="1">
      <protection hidden="1"/>
    </xf>
    <xf numFmtId="0" fontId="14" fillId="2" borderId="0" xfId="0" applyFont="1" applyFill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6" fillId="4" borderId="24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Protection="1">
      <protection hidden="1"/>
    </xf>
    <xf numFmtId="0" fontId="16" fillId="2" borderId="19" xfId="0" applyFont="1" applyFill="1" applyBorder="1" applyAlignment="1" applyProtection="1">
      <alignment horizontal="left" vertical="top" wrapText="1"/>
      <protection hidden="1"/>
    </xf>
    <xf numFmtId="0" fontId="16" fillId="2" borderId="0" xfId="0" applyFont="1" applyFill="1" applyAlignment="1" applyProtection="1">
      <alignment horizontal="left" vertical="top" wrapText="1"/>
      <protection hidden="1"/>
    </xf>
    <xf numFmtId="0" fontId="6" fillId="4" borderId="17" xfId="0" applyFont="1" applyFill="1" applyBorder="1" applyAlignment="1" applyProtection="1">
      <alignment horizontal="left"/>
      <protection locked="0" hidden="1"/>
    </xf>
    <xf numFmtId="0" fontId="6" fillId="4" borderId="18" xfId="0" applyFont="1" applyFill="1" applyBorder="1" applyAlignment="1" applyProtection="1">
      <alignment horizontal="left"/>
      <protection locked="0" hidden="1"/>
    </xf>
    <xf numFmtId="0" fontId="6" fillId="4" borderId="1" xfId="0" applyFont="1" applyFill="1" applyBorder="1" applyAlignment="1" applyProtection="1">
      <alignment horizontal="left"/>
      <protection locked="0" hidden="1"/>
    </xf>
    <xf numFmtId="0" fontId="10" fillId="5" borderId="16" xfId="0" applyFont="1" applyFill="1" applyBorder="1" applyAlignment="1" applyProtection="1">
      <alignment horizontal="center"/>
      <protection hidden="1"/>
    </xf>
    <xf numFmtId="0" fontId="10" fillId="5" borderId="8" xfId="0" applyFont="1" applyFill="1" applyBorder="1" applyAlignment="1" applyProtection="1">
      <alignment horizontal="center"/>
      <protection hidden="1"/>
    </xf>
    <xf numFmtId="0" fontId="6" fillId="4" borderId="7" xfId="0" applyFont="1" applyFill="1" applyBorder="1" applyAlignment="1" applyProtection="1">
      <alignment horizontal="left"/>
      <protection locked="0" hidden="1"/>
    </xf>
    <xf numFmtId="0" fontId="5" fillId="4" borderId="20" xfId="0" applyFont="1" applyFill="1" applyBorder="1" applyAlignment="1" applyProtection="1">
      <alignment horizontal="left"/>
      <protection locked="0" hidden="1"/>
    </xf>
    <xf numFmtId="0" fontId="5" fillId="4" borderId="21" xfId="0" applyFont="1" applyFill="1" applyBorder="1" applyAlignment="1" applyProtection="1">
      <alignment horizontal="left"/>
      <protection locked="0" hidden="1"/>
    </xf>
    <xf numFmtId="0" fontId="10" fillId="3" borderId="8" xfId="0" applyFont="1" applyFill="1" applyBorder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left" wrapText="1"/>
      <protection hidden="1"/>
    </xf>
    <xf numFmtId="0" fontId="11" fillId="2" borderId="3" xfId="0" applyFont="1" applyFill="1" applyBorder="1" applyAlignment="1" applyProtection="1">
      <alignment horizontal="left" wrapText="1"/>
      <protection hidden="1"/>
    </xf>
    <xf numFmtId="0" fontId="10" fillId="3" borderId="10" xfId="0" applyFont="1" applyFill="1" applyBorder="1" applyAlignment="1" applyProtection="1">
      <alignment horizontal="center"/>
      <protection hidden="1"/>
    </xf>
    <xf numFmtId="0" fontId="21" fillId="2" borderId="0" xfId="0" applyFont="1" applyFill="1" applyAlignment="1" applyProtection="1">
      <alignment horizontal="left" vertical="center" wrapText="1" indent="1"/>
      <protection hidden="1"/>
    </xf>
    <xf numFmtId="0" fontId="10" fillId="3" borderId="16" xfId="0" applyFont="1" applyFill="1" applyBorder="1" applyAlignment="1" applyProtection="1">
      <alignment horizontal="center"/>
      <protection hidden="1"/>
    </xf>
    <xf numFmtId="0" fontId="10" fillId="5" borderId="3" xfId="0" applyFont="1" applyFill="1" applyBorder="1" applyAlignment="1" applyProtection="1">
      <alignment horizontal="center"/>
      <protection hidden="1"/>
    </xf>
    <xf numFmtId="0" fontId="6" fillId="4" borderId="14" xfId="0" applyFont="1" applyFill="1" applyBorder="1" applyAlignment="1" applyProtection="1">
      <alignment horizontal="center" vertical="center"/>
      <protection locked="0" hidden="1"/>
    </xf>
    <xf numFmtId="0" fontId="6" fillId="4" borderId="13" xfId="0" applyFont="1" applyFill="1" applyBorder="1" applyAlignment="1" applyProtection="1">
      <alignment horizontal="center" vertical="center"/>
      <protection locked="0" hidden="1"/>
    </xf>
    <xf numFmtId="0" fontId="8" fillId="2" borderId="3" xfId="0" applyFont="1" applyFill="1" applyBorder="1" applyAlignment="1" applyProtection="1">
      <alignment horizontal="left"/>
      <protection hidden="1"/>
    </xf>
    <xf numFmtId="0" fontId="6" fillId="2" borderId="8" xfId="0" applyFont="1" applyFill="1" applyBorder="1" applyAlignment="1" applyProtection="1">
      <alignment horizontal="left"/>
      <protection hidden="1"/>
    </xf>
    <xf numFmtId="0" fontId="20" fillId="2" borderId="3" xfId="0" applyFont="1" applyFill="1" applyBorder="1" applyAlignment="1" applyProtection="1">
      <alignment horizontal="left"/>
      <protection hidden="1"/>
    </xf>
    <xf numFmtId="0" fontId="10" fillId="5" borderId="10" xfId="0" applyFont="1" applyFill="1" applyBorder="1" applyAlignment="1" applyProtection="1">
      <alignment horizontal="center"/>
      <protection hidden="1"/>
    </xf>
    <xf numFmtId="0" fontId="13" fillId="3" borderId="5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22" fillId="3" borderId="22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9" fontId="5" fillId="7" borderId="9" xfId="1" applyFont="1" applyFill="1" applyBorder="1" applyAlignment="1" applyProtection="1">
      <alignment horizontal="left"/>
      <protection locked="0"/>
    </xf>
  </cellXfs>
  <cellStyles count="4">
    <cellStyle name="Normal" xfId="0" builtinId="0"/>
    <cellStyle name="Percent" xfId="1" builtinId="5"/>
    <cellStyle name="Percent 2" xfId="2" xr:uid="{00000000-0005-0000-0000-000002000000}"/>
    <cellStyle name="Percent 3" xfId="3" xr:uid="{00000000-0005-0000-0000-000003000000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476250</xdr:colOff>
      <xdr:row>3</xdr:row>
      <xdr:rowOff>152400</xdr:rowOff>
    </xdr:to>
    <xdr:pic>
      <xdr:nvPicPr>
        <xdr:cNvPr id="1130" name="Picture 1" descr="PotterLogoSmall.jpg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81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66675</xdr:rowOff>
    </xdr:from>
    <xdr:to>
      <xdr:col>2</xdr:col>
      <xdr:colOff>752475</xdr:colOff>
      <xdr:row>41</xdr:row>
      <xdr:rowOff>0</xdr:rowOff>
    </xdr:to>
    <xdr:pic>
      <xdr:nvPicPr>
        <xdr:cNvPr id="1131" name="Picture 2" descr="PotterLogoSmall.jpg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00825"/>
          <a:ext cx="1143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62</xdr:row>
      <xdr:rowOff>47625</xdr:rowOff>
    </xdr:from>
    <xdr:to>
      <xdr:col>2</xdr:col>
      <xdr:colOff>800100</xdr:colOff>
      <xdr:row>63</xdr:row>
      <xdr:rowOff>200025</xdr:rowOff>
    </xdr:to>
    <xdr:pic>
      <xdr:nvPicPr>
        <xdr:cNvPr id="1133" name="Picture 6" descr="PotterLogoSmall.jpg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9420225"/>
          <a:ext cx="1143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zoomScaleNormal="100" workbookViewId="0">
      <selection activeCell="I6" sqref="I6"/>
    </sheetView>
  </sheetViews>
  <sheetFormatPr defaultRowHeight="12.75" x14ac:dyDescent="0.2"/>
  <cols>
    <col min="1" max="1" width="0.85546875" style="4" customWidth="1"/>
    <col min="2" max="2" width="5" style="4" customWidth="1"/>
    <col min="3" max="3" width="16.7109375" style="4" customWidth="1"/>
    <col min="4" max="4" width="12.140625" style="4" customWidth="1"/>
    <col min="5" max="5" width="13.7109375" style="4" customWidth="1"/>
    <col min="6" max="6" width="12.7109375" style="4" customWidth="1"/>
    <col min="7" max="7" width="12.42578125" style="4" customWidth="1"/>
    <col min="8" max="8" width="14.85546875" style="4" customWidth="1"/>
    <col min="9" max="9" width="12.7109375" style="4" customWidth="1"/>
    <col min="10" max="10" width="0.85546875" style="4" customWidth="1"/>
    <col min="11" max="11" width="27.85546875" style="31" customWidth="1"/>
    <col min="12" max="12" width="9.140625" style="31"/>
    <col min="13" max="16384" width="9.140625" style="4"/>
  </cols>
  <sheetData>
    <row r="1" spans="1:11" ht="15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 x14ac:dyDescent="0.2">
      <c r="A2" s="33"/>
      <c r="B2" s="33"/>
      <c r="C2" s="33"/>
      <c r="D2" s="33"/>
      <c r="E2" s="35" t="s">
        <v>5</v>
      </c>
      <c r="F2" s="131"/>
      <c r="G2" s="132"/>
      <c r="H2" s="35" t="s">
        <v>6</v>
      </c>
      <c r="I2" s="36">
        <v>24</v>
      </c>
      <c r="J2" s="33"/>
      <c r="K2" s="34"/>
    </row>
    <row r="3" spans="1:11" ht="3" customHeight="1" x14ac:dyDescent="0.2">
      <c r="A3" s="33"/>
      <c r="B3" s="33"/>
      <c r="C3" s="33"/>
      <c r="D3" s="33"/>
      <c r="E3" s="37"/>
      <c r="F3" s="33"/>
      <c r="G3" s="33"/>
      <c r="H3" s="37"/>
      <c r="I3" s="38"/>
      <c r="J3" s="33"/>
      <c r="K3" s="34"/>
    </row>
    <row r="4" spans="1:11" x14ac:dyDescent="0.2">
      <c r="A4" s="33"/>
      <c r="B4" s="33"/>
      <c r="C4" s="33"/>
      <c r="D4" s="33"/>
      <c r="E4" s="37"/>
      <c r="F4" s="131"/>
      <c r="G4" s="132"/>
      <c r="H4" s="35" t="s">
        <v>7</v>
      </c>
      <c r="I4" s="36">
        <v>5</v>
      </c>
      <c r="J4" s="33"/>
      <c r="K4" s="34"/>
    </row>
    <row r="5" spans="1:11" ht="3" customHeight="1" x14ac:dyDescent="0.2">
      <c r="A5" s="33"/>
      <c r="B5" s="33"/>
      <c r="C5" s="33"/>
      <c r="D5" s="33"/>
      <c r="E5" s="37"/>
      <c r="F5" s="33"/>
      <c r="G5" s="33"/>
      <c r="H5" s="35"/>
      <c r="I5" s="38"/>
      <c r="J5" s="33"/>
      <c r="K5" s="34"/>
    </row>
    <row r="6" spans="1:11" ht="12.75" customHeight="1" x14ac:dyDescent="0.2">
      <c r="A6" s="33"/>
      <c r="B6" s="137" t="s">
        <v>502</v>
      </c>
      <c r="C6" s="137"/>
      <c r="D6" s="137"/>
      <c r="E6" s="35" t="s">
        <v>300</v>
      </c>
      <c r="F6" s="131"/>
      <c r="G6" s="132"/>
      <c r="H6" s="39" t="s">
        <v>499</v>
      </c>
      <c r="I6" s="157"/>
      <c r="J6" s="33"/>
      <c r="K6" s="34"/>
    </row>
    <row r="7" spans="1:11" ht="3" customHeight="1" x14ac:dyDescent="0.2">
      <c r="A7" s="33"/>
      <c r="B7" s="137"/>
      <c r="C7" s="137"/>
      <c r="D7" s="137"/>
      <c r="E7" s="37"/>
      <c r="F7" s="38"/>
      <c r="G7" s="38"/>
      <c r="H7" s="40"/>
      <c r="I7" s="41"/>
      <c r="J7" s="33"/>
      <c r="K7" s="34"/>
    </row>
    <row r="8" spans="1:11" ht="12.75" customHeight="1" x14ac:dyDescent="0.2">
      <c r="A8" s="33"/>
      <c r="B8" s="137"/>
      <c r="C8" s="137"/>
      <c r="D8" s="137"/>
      <c r="E8" s="35" t="s">
        <v>301</v>
      </c>
      <c r="F8" s="131"/>
      <c r="G8" s="132"/>
      <c r="H8" s="39"/>
      <c r="I8" s="33"/>
      <c r="J8" s="33"/>
      <c r="K8" s="34"/>
    </row>
    <row r="9" spans="1:11" ht="3" customHeight="1" x14ac:dyDescent="0.2">
      <c r="A9" s="33"/>
      <c r="B9" s="137"/>
      <c r="C9" s="137"/>
      <c r="D9" s="137"/>
      <c r="E9" s="35"/>
      <c r="F9" s="33"/>
      <c r="G9" s="33"/>
      <c r="H9" s="37"/>
      <c r="I9" s="33"/>
      <c r="J9" s="33"/>
      <c r="K9" s="34"/>
    </row>
    <row r="10" spans="1:11" ht="12.75" customHeight="1" x14ac:dyDescent="0.2">
      <c r="A10" s="33"/>
      <c r="B10" s="137"/>
      <c r="C10" s="137"/>
      <c r="D10" s="137"/>
      <c r="E10" s="35" t="s">
        <v>8</v>
      </c>
      <c r="F10" s="42"/>
      <c r="G10" s="33"/>
      <c r="H10" s="35" t="s">
        <v>102</v>
      </c>
      <c r="I10" s="43">
        <v>20.399999999999999</v>
      </c>
      <c r="J10" s="33"/>
      <c r="K10" s="34"/>
    </row>
    <row r="11" spans="1:11" ht="7.5" customHeight="1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4"/>
    </row>
    <row r="12" spans="1:11" x14ac:dyDescent="0.2">
      <c r="A12" s="33"/>
      <c r="B12" s="33"/>
      <c r="C12" s="35" t="s">
        <v>10</v>
      </c>
      <c r="D12" s="33" t="s">
        <v>501</v>
      </c>
      <c r="E12" s="33"/>
      <c r="F12" s="33"/>
      <c r="G12" s="33"/>
      <c r="H12" s="35" t="s">
        <v>24</v>
      </c>
      <c r="I12" s="38">
        <v>10</v>
      </c>
      <c r="J12" s="33"/>
      <c r="K12" s="34"/>
    </row>
    <row r="13" spans="1:11" ht="3" customHeight="1" x14ac:dyDescent="0.2">
      <c r="A13" s="33"/>
      <c r="B13" s="33"/>
      <c r="C13" s="35"/>
      <c r="D13" s="33"/>
      <c r="E13" s="33"/>
      <c r="F13" s="33"/>
      <c r="G13" s="33"/>
      <c r="H13" s="35"/>
      <c r="I13" s="38"/>
      <c r="J13" s="33"/>
      <c r="K13" s="34"/>
    </row>
    <row r="14" spans="1:11" x14ac:dyDescent="0.2">
      <c r="A14" s="33"/>
      <c r="B14" s="33"/>
      <c r="C14" s="35" t="s">
        <v>26</v>
      </c>
      <c r="D14" s="131"/>
      <c r="E14" s="132"/>
      <c r="F14" s="33"/>
      <c r="G14" s="134" t="s">
        <v>303</v>
      </c>
      <c r="H14" s="134"/>
      <c r="I14" s="134"/>
      <c r="J14" s="33"/>
      <c r="K14" s="34"/>
    </row>
    <row r="15" spans="1:11" ht="3" customHeight="1" x14ac:dyDescent="0.2">
      <c r="A15" s="33"/>
      <c r="B15" s="33"/>
      <c r="C15" s="35"/>
      <c r="D15" s="33"/>
      <c r="E15" s="33"/>
      <c r="F15" s="33"/>
      <c r="G15" s="134"/>
      <c r="H15" s="134"/>
      <c r="I15" s="134"/>
      <c r="J15" s="33"/>
      <c r="K15" s="34"/>
    </row>
    <row r="16" spans="1:11" x14ac:dyDescent="0.2">
      <c r="A16" s="33"/>
      <c r="B16" s="33"/>
      <c r="C16" s="35" t="s">
        <v>9</v>
      </c>
      <c r="D16" s="131"/>
      <c r="E16" s="132"/>
      <c r="F16" s="33"/>
      <c r="G16" s="134"/>
      <c r="H16" s="134"/>
      <c r="I16" s="134"/>
      <c r="J16" s="33"/>
      <c r="K16" s="34"/>
    </row>
    <row r="17" spans="1:11" ht="6" customHeight="1" x14ac:dyDescent="0.2">
      <c r="A17" s="33"/>
      <c r="B17" s="33"/>
      <c r="C17" s="33"/>
      <c r="D17" s="33"/>
      <c r="E17" s="33"/>
      <c r="F17" s="33"/>
      <c r="G17" s="135"/>
      <c r="H17" s="135"/>
      <c r="I17" s="135"/>
      <c r="J17" s="33"/>
      <c r="K17" s="34"/>
    </row>
    <row r="18" spans="1:11" ht="12.75" customHeight="1" x14ac:dyDescent="0.2">
      <c r="A18" s="33"/>
      <c r="B18" s="138" t="s">
        <v>306</v>
      </c>
      <c r="C18" s="133"/>
      <c r="D18" s="133"/>
      <c r="E18" s="44"/>
      <c r="F18" s="133" t="s">
        <v>28</v>
      </c>
      <c r="G18" s="133"/>
      <c r="H18" s="133" t="s">
        <v>29</v>
      </c>
      <c r="I18" s="136"/>
      <c r="J18" s="33"/>
      <c r="K18" s="34" t="s">
        <v>304</v>
      </c>
    </row>
    <row r="19" spans="1:11" ht="10.5" customHeight="1" x14ac:dyDescent="0.2">
      <c r="A19" s="33"/>
      <c r="B19" s="45" t="s">
        <v>0</v>
      </c>
      <c r="C19" s="46" t="s">
        <v>1</v>
      </c>
      <c r="D19" s="46" t="s">
        <v>23</v>
      </c>
      <c r="E19" s="46"/>
      <c r="F19" s="47" t="s">
        <v>16</v>
      </c>
      <c r="G19" s="47" t="s">
        <v>17</v>
      </c>
      <c r="H19" s="47" t="s">
        <v>16</v>
      </c>
      <c r="I19" s="48" t="s">
        <v>17</v>
      </c>
      <c r="J19" s="33"/>
      <c r="K19" s="34" t="s">
        <v>305</v>
      </c>
    </row>
    <row r="20" spans="1:11" x14ac:dyDescent="0.2">
      <c r="A20" s="33"/>
      <c r="B20" s="49">
        <v>1</v>
      </c>
      <c r="C20" s="50" t="s">
        <v>501</v>
      </c>
      <c r="D20" s="50" t="s">
        <v>503</v>
      </c>
      <c r="E20" s="50"/>
      <c r="F20" s="51">
        <v>0.06</v>
      </c>
      <c r="G20" s="51">
        <v>0.06</v>
      </c>
      <c r="H20" s="51">
        <v>0.2</v>
      </c>
      <c r="I20" s="51">
        <v>0.2</v>
      </c>
      <c r="J20" s="33"/>
      <c r="K20" s="34"/>
    </row>
    <row r="21" spans="1:11" ht="12.75" customHeight="1" x14ac:dyDescent="0.2">
      <c r="A21" s="33"/>
      <c r="B21" s="52"/>
      <c r="C21" s="52"/>
      <c r="D21" s="52"/>
      <c r="E21" s="52"/>
      <c r="F21" s="35" t="s">
        <v>296</v>
      </c>
      <c r="G21" s="53">
        <f>G20</f>
        <v>0.06</v>
      </c>
      <c r="H21" s="35" t="s">
        <v>297</v>
      </c>
      <c r="I21" s="53">
        <f>I20</f>
        <v>0.2</v>
      </c>
      <c r="J21" s="33"/>
      <c r="K21" s="34"/>
    </row>
    <row r="22" spans="1:11" ht="9.75" customHeight="1" x14ac:dyDescent="0.2">
      <c r="A22" s="33"/>
      <c r="B22" s="52"/>
      <c r="C22" s="52"/>
      <c r="D22" s="52"/>
      <c r="E22" s="52"/>
      <c r="F22" s="54"/>
      <c r="G22" s="54"/>
      <c r="H22" s="54"/>
      <c r="I22" s="52"/>
      <c r="J22" s="33"/>
      <c r="K22" s="34"/>
    </row>
    <row r="23" spans="1:11" ht="12.75" customHeight="1" x14ac:dyDescent="0.2">
      <c r="A23" s="33"/>
      <c r="B23" s="138" t="s">
        <v>293</v>
      </c>
      <c r="C23" s="133"/>
      <c r="D23" s="133"/>
      <c r="E23" s="44"/>
      <c r="F23" s="55"/>
      <c r="G23" s="44" t="s">
        <v>28</v>
      </c>
      <c r="H23" s="55"/>
      <c r="I23" s="56" t="s">
        <v>29</v>
      </c>
      <c r="J23" s="33"/>
      <c r="K23" s="34"/>
    </row>
    <row r="24" spans="1:11" ht="10.5" customHeight="1" x14ac:dyDescent="0.2">
      <c r="A24" s="33"/>
      <c r="B24" s="45" t="s">
        <v>15</v>
      </c>
      <c r="C24" s="46" t="s">
        <v>11</v>
      </c>
      <c r="D24" s="46" t="s">
        <v>23</v>
      </c>
      <c r="E24" s="46"/>
      <c r="F24" s="57" t="s">
        <v>495</v>
      </c>
      <c r="G24" s="46" t="s">
        <v>17</v>
      </c>
      <c r="H24" s="47"/>
      <c r="I24" s="58" t="s">
        <v>17</v>
      </c>
      <c r="J24" s="59"/>
      <c r="K24" s="34"/>
    </row>
    <row r="25" spans="1:11" x14ac:dyDescent="0.2">
      <c r="A25" s="33"/>
      <c r="B25" s="60">
        <v>1</v>
      </c>
      <c r="C25" s="52" t="str">
        <f>IF(E46&lt;&gt;"", E46, "")</f>
        <v>Aux Power</v>
      </c>
      <c r="D25" s="143" t="str">
        <f>IF(H46&lt;&gt;"", H46, "")</f>
        <v/>
      </c>
      <c r="E25" s="143"/>
      <c r="F25" s="61" t="str">
        <f>IF(C46&lt;&gt;"", C46, "")</f>
        <v>Class B</v>
      </c>
      <c r="G25" s="62">
        <f>G63</f>
        <v>0</v>
      </c>
      <c r="H25" s="52"/>
      <c r="I25" s="62">
        <f>I63</f>
        <v>0</v>
      </c>
      <c r="J25" s="33"/>
      <c r="K25" s="34"/>
    </row>
    <row r="26" spans="1:11" x14ac:dyDescent="0.2">
      <c r="A26" s="33"/>
      <c r="B26" s="52"/>
      <c r="C26" s="52"/>
      <c r="D26" s="52"/>
      <c r="E26" s="52"/>
      <c r="F26" s="35" t="s">
        <v>507</v>
      </c>
      <c r="G26" s="63">
        <f>SUM(G25:G25)</f>
        <v>0</v>
      </c>
      <c r="H26" s="35" t="s">
        <v>508</v>
      </c>
      <c r="I26" s="63">
        <f>SUM(I25:I25)</f>
        <v>0</v>
      </c>
      <c r="J26" s="33"/>
      <c r="K26" s="34"/>
    </row>
    <row r="27" spans="1:11" ht="16.5" customHeight="1" x14ac:dyDescent="0.2">
      <c r="A27" s="33"/>
      <c r="B27" s="52"/>
      <c r="C27" s="52"/>
      <c r="D27" s="52"/>
      <c r="E27" s="52"/>
      <c r="F27" s="35"/>
      <c r="G27" s="63"/>
      <c r="H27" s="35"/>
      <c r="I27" s="63"/>
      <c r="J27" s="33"/>
      <c r="K27" s="34"/>
    </row>
    <row r="28" spans="1:11" ht="16.5" customHeight="1" x14ac:dyDescent="0.3">
      <c r="A28" s="33"/>
      <c r="B28" s="64"/>
      <c r="C28" s="65" t="s">
        <v>298</v>
      </c>
      <c r="D28" s="66"/>
      <c r="E28" s="67"/>
      <c r="F28" s="67"/>
      <c r="G28" s="68" t="s">
        <v>28</v>
      </c>
      <c r="H28" s="68"/>
      <c r="I28" s="69" t="s">
        <v>29</v>
      </c>
      <c r="J28" s="33"/>
      <c r="K28" s="34"/>
    </row>
    <row r="29" spans="1:11" ht="12.75" customHeight="1" x14ac:dyDescent="0.2">
      <c r="A29" s="33"/>
      <c r="B29" s="52"/>
      <c r="C29" s="52"/>
      <c r="D29" s="52"/>
      <c r="E29" s="52"/>
      <c r="F29" s="35" t="s">
        <v>299</v>
      </c>
      <c r="G29" s="62">
        <f>G21</f>
        <v>0.06</v>
      </c>
      <c r="H29" s="54"/>
      <c r="I29" s="62">
        <f>I21</f>
        <v>0.2</v>
      </c>
      <c r="J29" s="33"/>
      <c r="K29" s="34"/>
    </row>
    <row r="30" spans="1:11" ht="12.75" customHeight="1" x14ac:dyDescent="0.2">
      <c r="A30" s="33"/>
      <c r="B30" s="52"/>
      <c r="C30" s="52"/>
      <c r="D30" s="52"/>
      <c r="E30" s="52"/>
      <c r="F30" s="35" t="s">
        <v>505</v>
      </c>
      <c r="G30" s="70">
        <f>G26</f>
        <v>0</v>
      </c>
      <c r="H30" s="71"/>
      <c r="I30" s="70">
        <f>I26</f>
        <v>0</v>
      </c>
      <c r="J30" s="33"/>
      <c r="K30" s="34"/>
    </row>
    <row r="31" spans="1:11" ht="3.75" customHeight="1" x14ac:dyDescent="0.2">
      <c r="A31" s="33"/>
      <c r="B31" s="52"/>
      <c r="C31" s="52"/>
      <c r="D31" s="52"/>
      <c r="E31" s="52"/>
      <c r="F31" s="35"/>
      <c r="G31" s="63"/>
      <c r="H31" s="35"/>
      <c r="I31" s="63"/>
      <c r="J31" s="33"/>
      <c r="K31" s="34"/>
    </row>
    <row r="32" spans="1:11" ht="12.75" customHeight="1" x14ac:dyDescent="0.2">
      <c r="A32" s="33"/>
      <c r="B32" s="52"/>
      <c r="C32" s="35"/>
      <c r="D32" s="72" t="str">
        <f>IF(I8&lt;&gt;"", I8, "")</f>
        <v/>
      </c>
      <c r="E32" s="52"/>
      <c r="F32" s="35" t="s">
        <v>18</v>
      </c>
      <c r="G32" s="73">
        <f>SUM(G29:G30)</f>
        <v>0.06</v>
      </c>
      <c r="H32" s="35" t="s">
        <v>19</v>
      </c>
      <c r="I32" s="63">
        <f>SUM(I29:I30)</f>
        <v>0.2</v>
      </c>
      <c r="J32" s="33"/>
      <c r="K32" s="34"/>
    </row>
    <row r="33" spans="1:12" x14ac:dyDescent="0.2">
      <c r="A33" s="33"/>
      <c r="B33" s="52"/>
      <c r="C33" s="35"/>
      <c r="D33" s="72" t="str">
        <f>IF(D32 = "Class A", SUM(#REF!), IF(D32="Class B", SUM(#REF!)+(#REF!*2)+SUM(#REF!), ""))</f>
        <v/>
      </c>
      <c r="E33" s="52"/>
      <c r="F33" s="35" t="s">
        <v>6</v>
      </c>
      <c r="G33" s="52">
        <f>I2</f>
        <v>24</v>
      </c>
      <c r="H33" s="35" t="s">
        <v>7</v>
      </c>
      <c r="I33" s="52">
        <f>I4</f>
        <v>5</v>
      </c>
      <c r="J33" s="33"/>
      <c r="K33" s="34"/>
    </row>
    <row r="34" spans="1:12" x14ac:dyDescent="0.2">
      <c r="A34" s="33"/>
      <c r="B34" s="52"/>
      <c r="C34" s="35"/>
      <c r="D34" s="72"/>
      <c r="E34" s="52"/>
      <c r="F34" s="35" t="s">
        <v>135</v>
      </c>
      <c r="G34" s="74">
        <f>ROUNDUP(G32*G33, 2)</f>
        <v>1.44</v>
      </c>
      <c r="H34" s="35" t="s">
        <v>136</v>
      </c>
      <c r="I34" s="74">
        <f>ROUNDUP((I33/60)*I32, 2)</f>
        <v>0.02</v>
      </c>
      <c r="J34" s="33"/>
      <c r="K34" s="34"/>
    </row>
    <row r="35" spans="1:12" ht="4.5" customHeight="1" x14ac:dyDescent="0.2">
      <c r="A35" s="33"/>
      <c r="B35" s="52"/>
      <c r="C35" s="52"/>
      <c r="D35" s="52"/>
      <c r="E35" s="52"/>
      <c r="F35" s="52"/>
      <c r="G35" s="52"/>
      <c r="H35" s="52"/>
      <c r="I35" s="52"/>
      <c r="J35" s="33"/>
      <c r="K35" s="34"/>
    </row>
    <row r="36" spans="1:12" x14ac:dyDescent="0.2">
      <c r="A36" s="33"/>
      <c r="B36" s="52"/>
      <c r="C36" s="52"/>
      <c r="D36" s="52"/>
      <c r="E36" s="52"/>
      <c r="F36" s="52"/>
      <c r="G36" s="52"/>
      <c r="H36" s="35" t="s">
        <v>25</v>
      </c>
      <c r="I36" s="75">
        <f>I34+G34</f>
        <v>1.46</v>
      </c>
      <c r="J36" s="33"/>
      <c r="K36" s="76" t="s">
        <v>39</v>
      </c>
    </row>
    <row r="37" spans="1:12" x14ac:dyDescent="0.2">
      <c r="A37" s="33"/>
      <c r="B37" s="52"/>
      <c r="C37" s="52"/>
      <c r="D37" s="52"/>
      <c r="E37" s="52"/>
      <c r="F37" s="52"/>
      <c r="G37" s="52"/>
      <c r="H37" s="35" t="s">
        <v>20</v>
      </c>
      <c r="I37" s="77">
        <f>I6</f>
        <v>0</v>
      </c>
      <c r="J37" s="33"/>
      <c r="K37" s="76" t="s">
        <v>121</v>
      </c>
    </row>
    <row r="38" spans="1:12" ht="16.5" customHeight="1" x14ac:dyDescent="0.2">
      <c r="A38" s="33"/>
      <c r="B38" s="33"/>
      <c r="C38" s="33"/>
      <c r="D38" s="33"/>
      <c r="E38" s="33"/>
      <c r="F38" s="33"/>
      <c r="G38" s="33"/>
      <c r="H38" s="78" t="s">
        <v>21</v>
      </c>
      <c r="I38" s="79">
        <f>I36*1.2</f>
        <v>1.752</v>
      </c>
      <c r="J38" s="33"/>
      <c r="K38" s="76" t="s">
        <v>41</v>
      </c>
    </row>
    <row r="39" spans="1:12" ht="16.5" customHeight="1" x14ac:dyDescent="0.2">
      <c r="A39" s="33"/>
      <c r="B39" s="33"/>
      <c r="C39" s="33"/>
      <c r="D39" s="33"/>
      <c r="E39" s="33"/>
      <c r="F39" s="33"/>
      <c r="G39" s="33"/>
      <c r="H39" s="78" t="s">
        <v>22</v>
      </c>
      <c r="I39" s="80"/>
      <c r="J39" s="33"/>
      <c r="K39" s="76" t="s">
        <v>122</v>
      </c>
    </row>
    <row r="40" spans="1:12" ht="16.5" customHeight="1" x14ac:dyDescent="0.25">
      <c r="A40" s="33"/>
      <c r="B40" s="33"/>
      <c r="C40" s="33"/>
      <c r="D40" s="33"/>
      <c r="E40" s="33"/>
      <c r="F40" s="33"/>
      <c r="G40" s="33"/>
      <c r="H40" s="81"/>
      <c r="I40" s="82"/>
      <c r="J40" s="33"/>
      <c r="K40" s="76" t="s">
        <v>37</v>
      </c>
    </row>
    <row r="41" spans="1:12" ht="30" customHeight="1" x14ac:dyDescent="0.25">
      <c r="A41" s="33"/>
      <c r="B41" s="33"/>
      <c r="C41" s="33"/>
      <c r="D41" s="33"/>
      <c r="E41" s="33"/>
      <c r="F41" s="33"/>
      <c r="G41" s="33"/>
      <c r="H41" s="81"/>
      <c r="I41" s="82"/>
      <c r="J41" s="33"/>
      <c r="K41" s="76"/>
    </row>
    <row r="42" spans="1:12" ht="24.75" customHeight="1" x14ac:dyDescent="0.3">
      <c r="A42" s="33"/>
      <c r="B42" s="83" t="s">
        <v>506</v>
      </c>
      <c r="C42" s="84"/>
      <c r="D42" s="84"/>
      <c r="E42" s="85"/>
      <c r="F42" s="85"/>
      <c r="G42" s="144" t="str">
        <f>IF($F$2&lt;&gt;"", $F$2, "")</f>
        <v/>
      </c>
      <c r="H42" s="144"/>
      <c r="I42" s="86" t="str">
        <f>IF($F$10&lt;&gt;"", $F$10, "")</f>
        <v/>
      </c>
      <c r="J42" s="33"/>
      <c r="K42" s="76"/>
    </row>
    <row r="43" spans="1:12" ht="16.5" customHeight="1" x14ac:dyDescent="0.2">
      <c r="A43" s="33"/>
      <c r="B43" s="33"/>
      <c r="C43" s="33"/>
      <c r="D43" s="33"/>
      <c r="E43" s="33"/>
      <c r="F43" s="33"/>
      <c r="G43" s="33"/>
      <c r="H43" s="41"/>
      <c r="I43" s="33"/>
      <c r="J43" s="33"/>
      <c r="K43" s="34"/>
    </row>
    <row r="44" spans="1:12" s="3" customFormat="1" ht="16.5" customHeight="1" x14ac:dyDescent="0.2">
      <c r="A44" s="52"/>
      <c r="B44" s="87" t="s">
        <v>504</v>
      </c>
      <c r="C44" s="88"/>
      <c r="D44" s="88"/>
      <c r="E44" s="89" t="s">
        <v>101</v>
      </c>
      <c r="F44" s="90">
        <v>10</v>
      </c>
      <c r="G44" s="90"/>
      <c r="H44" s="89" t="s">
        <v>103</v>
      </c>
      <c r="I44" s="91">
        <f>$I$10</f>
        <v>20.399999999999999</v>
      </c>
      <c r="J44" s="52"/>
      <c r="K44" s="76" t="s">
        <v>39</v>
      </c>
      <c r="L44" s="32"/>
    </row>
    <row r="45" spans="1:12" s="3" customFormat="1" ht="3" customHeight="1" x14ac:dyDescent="0.2">
      <c r="A45" s="52"/>
      <c r="B45" s="92"/>
      <c r="C45" s="92"/>
      <c r="D45" s="92"/>
      <c r="E45" s="93"/>
      <c r="F45" s="94"/>
      <c r="G45" s="94"/>
      <c r="H45" s="94"/>
      <c r="I45" s="94"/>
      <c r="J45" s="52"/>
      <c r="K45" s="76" t="s">
        <v>121</v>
      </c>
      <c r="L45" s="32"/>
    </row>
    <row r="46" spans="1:12" s="3" customFormat="1" ht="15" customHeight="1" x14ac:dyDescent="0.2">
      <c r="A46" s="52"/>
      <c r="B46" s="37" t="s">
        <v>496</v>
      </c>
      <c r="C46" s="121" t="s">
        <v>304</v>
      </c>
      <c r="D46" s="35" t="s">
        <v>99</v>
      </c>
      <c r="E46" s="140" t="s">
        <v>39</v>
      </c>
      <c r="F46" s="141"/>
      <c r="G46" s="35" t="s">
        <v>27</v>
      </c>
      <c r="H46" s="140"/>
      <c r="I46" s="141"/>
      <c r="J46" s="122"/>
      <c r="K46" s="76" t="s">
        <v>41</v>
      </c>
      <c r="L46" s="32"/>
    </row>
    <row r="47" spans="1:12" s="3" customFormat="1" ht="15" customHeight="1" x14ac:dyDescent="0.2">
      <c r="A47" s="52"/>
      <c r="B47" s="52"/>
      <c r="C47" s="142" t="str">
        <f>IF(C46="Class A", "If Class A is selected NAC 2, NAC 4, &amp; NAC 6 will be the return circuit","")</f>
        <v/>
      </c>
      <c r="D47" s="142"/>
      <c r="E47" s="142"/>
      <c r="F47" s="142"/>
      <c r="G47" s="142"/>
      <c r="H47" s="95"/>
      <c r="I47" s="95"/>
      <c r="J47" s="52"/>
      <c r="K47" s="76" t="s">
        <v>122</v>
      </c>
      <c r="L47" s="32"/>
    </row>
    <row r="48" spans="1:12" s="3" customFormat="1" ht="12.75" customHeight="1" x14ac:dyDescent="0.2">
      <c r="A48" s="52"/>
      <c r="B48" s="52"/>
      <c r="C48" s="96" t="s">
        <v>40</v>
      </c>
      <c r="D48" s="97" t="s">
        <v>12</v>
      </c>
      <c r="E48" s="97" t="s">
        <v>13</v>
      </c>
      <c r="F48" s="97" t="s">
        <v>4</v>
      </c>
      <c r="G48" s="98" t="s">
        <v>134</v>
      </c>
      <c r="H48" s="97" t="s">
        <v>14</v>
      </c>
      <c r="I48" s="99" t="s">
        <v>100</v>
      </c>
      <c r="J48" s="52"/>
      <c r="K48" s="76" t="s">
        <v>38</v>
      </c>
      <c r="L48" s="32"/>
    </row>
    <row r="49" spans="1:12" s="3" customFormat="1" ht="12" x14ac:dyDescent="0.2">
      <c r="A49" s="52"/>
      <c r="B49" s="54"/>
      <c r="C49" s="100" t="s">
        <v>30</v>
      </c>
      <c r="D49" s="101">
        <f>VLOOKUP(C49, $K$63:$L$70, 2)</f>
        <v>2.0099999999999998</v>
      </c>
      <c r="E49" s="100"/>
      <c r="F49" s="102">
        <f>((E49*2)/1000)*D49</f>
        <v>0</v>
      </c>
      <c r="G49" s="103">
        <f>IF(SUM(G53:G62)&gt;SUM(I53:I62),SUM(G53:G62),SUM(I53:I62))</f>
        <v>0</v>
      </c>
      <c r="H49" s="104">
        <f>I44-(G49*F49)</f>
        <v>20.399999999999999</v>
      </c>
      <c r="I49" s="105">
        <v>16</v>
      </c>
      <c r="J49" s="52"/>
      <c r="K49" s="76" t="s">
        <v>295</v>
      </c>
      <c r="L49" s="32"/>
    </row>
    <row r="50" spans="1:12" s="3" customFormat="1" ht="12" x14ac:dyDescent="0.2">
      <c r="A50" s="52"/>
      <c r="B50" s="106"/>
      <c r="C50" s="106"/>
      <c r="D50" s="106"/>
      <c r="E50" s="107"/>
      <c r="F50" s="106"/>
      <c r="G50" s="106"/>
      <c r="H50" s="106"/>
      <c r="I50" s="106"/>
      <c r="J50" s="52"/>
      <c r="K50" s="76" t="s">
        <v>294</v>
      </c>
      <c r="L50" s="32"/>
    </row>
    <row r="51" spans="1:12" s="3" customFormat="1" ht="12.75" customHeight="1" x14ac:dyDescent="0.2">
      <c r="A51" s="52"/>
      <c r="B51" s="128" t="s">
        <v>96</v>
      </c>
      <c r="C51" s="129"/>
      <c r="D51" s="129"/>
      <c r="E51" s="129"/>
      <c r="F51" s="129" t="s">
        <v>28</v>
      </c>
      <c r="G51" s="129"/>
      <c r="H51" s="129" t="s">
        <v>29</v>
      </c>
      <c r="I51" s="145"/>
      <c r="J51" s="52"/>
      <c r="K51" s="76" t="s">
        <v>37</v>
      </c>
      <c r="L51" s="32"/>
    </row>
    <row r="52" spans="1:12" s="3" customFormat="1" ht="12" x14ac:dyDescent="0.2">
      <c r="A52" s="52"/>
      <c r="B52" s="108" t="s">
        <v>0</v>
      </c>
      <c r="C52" s="109" t="s">
        <v>120</v>
      </c>
      <c r="D52" s="139" t="s">
        <v>23</v>
      </c>
      <c r="E52" s="139"/>
      <c r="F52" s="109" t="s">
        <v>16</v>
      </c>
      <c r="G52" s="109" t="s">
        <v>17</v>
      </c>
      <c r="H52" s="109" t="s">
        <v>16</v>
      </c>
      <c r="I52" s="110" t="s">
        <v>17</v>
      </c>
      <c r="J52" s="52"/>
      <c r="K52" s="76"/>
      <c r="L52" s="32"/>
    </row>
    <row r="53" spans="1:12" s="3" customFormat="1" ht="12" x14ac:dyDescent="0.2">
      <c r="A53" s="52"/>
      <c r="B53" s="100"/>
      <c r="C53" s="111"/>
      <c r="D53" s="130"/>
      <c r="E53" s="130"/>
      <c r="F53" s="112" t="str">
        <f>IF(D53="","", IF(C53="User Defined", VLOOKUP(D53, 'User Defined'!$B$4:$D$103, 2, FALSE), VLOOKUP(D53, 'Device Database'!$B$4:$D$356, 2, FALSE)))</f>
        <v/>
      </c>
      <c r="G53" s="112" t="str">
        <f>IF(F53&lt;&gt;"", F53*B53, "")</f>
        <v/>
      </c>
      <c r="H53" s="112" t="str">
        <f>IF(D53="", "", IF(C53="User Defined", VLOOKUP(D53, 'User Defined'!$B$4:$D$103, 3, FALSE), VLOOKUP(D53, 'Device Database'!$B$4:$D$356, 3, FALSE)))</f>
        <v/>
      </c>
      <c r="I53" s="112" t="str">
        <f>IF(H53&lt;&gt;"", H53*B53, "")</f>
        <v/>
      </c>
      <c r="J53" s="52"/>
      <c r="K53" s="76" t="s">
        <v>118</v>
      </c>
      <c r="L53" s="32"/>
    </row>
    <row r="54" spans="1:12" s="3" customFormat="1" ht="12" x14ac:dyDescent="0.2">
      <c r="A54" s="52"/>
      <c r="B54" s="113"/>
      <c r="C54" s="114"/>
      <c r="D54" s="127"/>
      <c r="E54" s="127"/>
      <c r="F54" s="112" t="str">
        <f>IF(D54="","", IF(C54="User Defined", VLOOKUP(D54, 'User Defined'!$B$4:$D$103, 2, FALSE), VLOOKUP(D54, 'Device Database'!$B$4:$D$356, 2, FALSE)))</f>
        <v/>
      </c>
      <c r="G54" s="112" t="str">
        <f t="shared" ref="G54:G62" si="0">IF(F54&lt;&gt;"", F54*B54, "")</f>
        <v/>
      </c>
      <c r="H54" s="112" t="str">
        <f>IF(D54="", "", IF(C54="User Defined", VLOOKUP(D54, 'User Defined'!$B$4:$D$103, 3, FALSE), VLOOKUP(D54, 'Device Database'!$B$4:$D$356, 3, FALSE)))</f>
        <v/>
      </c>
      <c r="I54" s="112" t="str">
        <f t="shared" ref="I54:I62" si="1">IF(H54&lt;&gt;"", H54*B54, "")</f>
        <v/>
      </c>
      <c r="J54" s="52"/>
      <c r="K54" s="76" t="s">
        <v>97</v>
      </c>
      <c r="L54" s="32"/>
    </row>
    <row r="55" spans="1:12" s="3" customFormat="1" ht="12" x14ac:dyDescent="0.2">
      <c r="A55" s="52"/>
      <c r="B55" s="113"/>
      <c r="C55" s="114"/>
      <c r="D55" s="127"/>
      <c r="E55" s="127"/>
      <c r="F55" s="112" t="str">
        <f>IF(D55="","", IF(C55="User Defined", VLOOKUP(D55, 'User Defined'!$B$4:$D$103, 2, FALSE), VLOOKUP(D55, 'Device Database'!$B$4:$D$356, 2, FALSE)))</f>
        <v/>
      </c>
      <c r="G55" s="112" t="str">
        <f t="shared" si="0"/>
        <v/>
      </c>
      <c r="H55" s="112" t="str">
        <f>IF(D55="", "", IF(C55="User Defined", VLOOKUP(D55, 'User Defined'!$B$4:$D$103, 3, FALSE), VLOOKUP(D55, 'Device Database'!$B$4:$D$356, 3, FALSE)))</f>
        <v/>
      </c>
      <c r="I55" s="112" t="str">
        <f t="shared" si="1"/>
        <v/>
      </c>
      <c r="J55" s="52"/>
      <c r="K55" s="76" t="s">
        <v>43</v>
      </c>
      <c r="L55" s="32"/>
    </row>
    <row r="56" spans="1:12" s="3" customFormat="1" ht="12" x14ac:dyDescent="0.2">
      <c r="A56" s="52"/>
      <c r="B56" s="113"/>
      <c r="C56" s="114"/>
      <c r="D56" s="127"/>
      <c r="E56" s="127"/>
      <c r="F56" s="112" t="str">
        <f>IF(D56="","", IF(C56="User Defined", VLOOKUP(D56, 'User Defined'!$B$4:$D$103, 2, FALSE), VLOOKUP(D56, 'Device Database'!$B$4:$D$356, 2, FALSE)))</f>
        <v/>
      </c>
      <c r="G56" s="112" t="str">
        <f t="shared" si="0"/>
        <v/>
      </c>
      <c r="H56" s="112" t="str">
        <f>IF(D56="", "", IF(C56="User Defined", VLOOKUP(D56, 'User Defined'!$B$4:$D$103, 3, FALSE), VLOOKUP(D56, 'Device Database'!$B$4:$D$356, 3, FALSE)))</f>
        <v/>
      </c>
      <c r="I56" s="112" t="str">
        <f t="shared" si="1"/>
        <v/>
      </c>
      <c r="J56" s="52"/>
      <c r="K56" s="76" t="s">
        <v>119</v>
      </c>
      <c r="L56" s="32"/>
    </row>
    <row r="57" spans="1:12" s="3" customFormat="1" ht="12" x14ac:dyDescent="0.2">
      <c r="A57" s="52"/>
      <c r="B57" s="113"/>
      <c r="C57" s="114"/>
      <c r="D57" s="125"/>
      <c r="E57" s="126"/>
      <c r="F57" s="112" t="str">
        <f>IF(D57="","", IF(C57="User Defined", VLOOKUP(D57, 'User Defined'!$B$4:$D$103, 2, FALSE), VLOOKUP(D57, 'Device Database'!$B$4:$D$356, 2, FALSE)))</f>
        <v/>
      </c>
      <c r="G57" s="112" t="str">
        <f t="shared" si="0"/>
        <v/>
      </c>
      <c r="H57" s="112" t="str">
        <f>IF(D57="", "", IF(C57="User Defined", VLOOKUP(D57, 'User Defined'!$B$4:$D$103, 3, FALSE), VLOOKUP(D57, 'Device Database'!$B$4:$D$356, 3, FALSE)))</f>
        <v/>
      </c>
      <c r="I57" s="112" t="str">
        <f t="shared" si="1"/>
        <v/>
      </c>
      <c r="J57" s="52"/>
      <c r="K57" s="76" t="s">
        <v>283</v>
      </c>
      <c r="L57" s="32"/>
    </row>
    <row r="58" spans="1:12" s="3" customFormat="1" ht="12" x14ac:dyDescent="0.2">
      <c r="A58" s="52"/>
      <c r="B58" s="113"/>
      <c r="C58" s="114"/>
      <c r="D58" s="125" t="s">
        <v>291</v>
      </c>
      <c r="E58" s="126"/>
      <c r="F58" s="115"/>
      <c r="G58" s="112" t="str">
        <f>IF(F58&lt;&gt;"", F58*B58, "")</f>
        <v/>
      </c>
      <c r="H58" s="115"/>
      <c r="I58" s="112" t="str">
        <f t="shared" si="1"/>
        <v/>
      </c>
      <c r="J58" s="52"/>
      <c r="K58" s="76" t="s">
        <v>44</v>
      </c>
      <c r="L58" s="32"/>
    </row>
    <row r="59" spans="1:12" s="3" customFormat="1" ht="12" x14ac:dyDescent="0.2">
      <c r="A59" s="52"/>
      <c r="B59" s="113"/>
      <c r="C59" s="114"/>
      <c r="D59" s="125" t="s">
        <v>290</v>
      </c>
      <c r="E59" s="126"/>
      <c r="F59" s="115"/>
      <c r="G59" s="112" t="str">
        <f t="shared" si="0"/>
        <v/>
      </c>
      <c r="H59" s="115"/>
      <c r="I59" s="112" t="str">
        <f t="shared" si="1"/>
        <v/>
      </c>
      <c r="J59" s="52"/>
      <c r="K59" s="76" t="s">
        <v>45</v>
      </c>
      <c r="L59" s="32"/>
    </row>
    <row r="60" spans="1:12" s="3" customFormat="1" ht="12" x14ac:dyDescent="0.2">
      <c r="A60" s="52"/>
      <c r="B60" s="113"/>
      <c r="C60" s="116"/>
      <c r="D60" s="125" t="s">
        <v>292</v>
      </c>
      <c r="E60" s="126"/>
      <c r="F60" s="115"/>
      <c r="G60" s="112" t="str">
        <f t="shared" si="0"/>
        <v/>
      </c>
      <c r="H60" s="115"/>
      <c r="I60" s="112" t="str">
        <f t="shared" si="1"/>
        <v/>
      </c>
      <c r="J60" s="52"/>
      <c r="K60" s="76" t="s">
        <v>307</v>
      </c>
      <c r="L60" s="32"/>
    </row>
    <row r="61" spans="1:12" s="3" customFormat="1" ht="12" x14ac:dyDescent="0.2">
      <c r="A61" s="52"/>
      <c r="B61" s="113"/>
      <c r="C61" s="114"/>
      <c r="D61" s="125"/>
      <c r="E61" s="126"/>
      <c r="F61" s="115"/>
      <c r="G61" s="112" t="str">
        <f t="shared" si="0"/>
        <v/>
      </c>
      <c r="H61" s="115"/>
      <c r="I61" s="112" t="str">
        <f t="shared" si="1"/>
        <v/>
      </c>
      <c r="J61" s="52"/>
      <c r="K61" s="76" t="s">
        <v>42</v>
      </c>
      <c r="L61" s="32"/>
    </row>
    <row r="62" spans="1:12" s="3" customFormat="1" ht="12" x14ac:dyDescent="0.2">
      <c r="A62" s="52"/>
      <c r="B62" s="113"/>
      <c r="C62" s="114"/>
      <c r="D62" s="125"/>
      <c r="E62" s="126"/>
      <c r="F62" s="115"/>
      <c r="G62" s="112" t="str">
        <f t="shared" si="0"/>
        <v/>
      </c>
      <c r="H62" s="115"/>
      <c r="I62" s="112" t="str">
        <f t="shared" si="1"/>
        <v/>
      </c>
      <c r="J62" s="52"/>
      <c r="K62" s="76"/>
      <c r="L62" s="32"/>
    </row>
    <row r="63" spans="1:12" s="3" customFormat="1" ht="12.75" customHeight="1" x14ac:dyDescent="0.2">
      <c r="A63" s="52"/>
      <c r="B63" s="52"/>
      <c r="C63" s="123" t="str">
        <f>IF(E46="Doors (Low AC Drop)", "No Standby or Alarm current shown as circuit is used for door holders and will drop out during an AC power loss.", "")</f>
        <v/>
      </c>
      <c r="D63" s="123"/>
      <c r="E63" s="123"/>
      <c r="F63" s="35" t="s">
        <v>98</v>
      </c>
      <c r="G63" s="117">
        <f>IF(D46="Doors (Low AC Drop)",0,SUM(G53:G62))</f>
        <v>0</v>
      </c>
      <c r="H63" s="35" t="s">
        <v>19</v>
      </c>
      <c r="I63" s="117">
        <f>IF(D46="Doors (Low AC Drop)",0,SUM(I53:I62))</f>
        <v>0</v>
      </c>
      <c r="J63" s="52"/>
      <c r="K63" s="76" t="s">
        <v>30</v>
      </c>
      <c r="L63" s="32">
        <v>2.0099999999999998</v>
      </c>
    </row>
    <row r="64" spans="1:12" s="3" customFormat="1" ht="16.5" customHeight="1" x14ac:dyDescent="0.2">
      <c r="A64" s="52"/>
      <c r="B64" s="52"/>
      <c r="C64" s="124"/>
      <c r="D64" s="124"/>
      <c r="E64" s="124"/>
      <c r="F64" s="118"/>
      <c r="G64" s="52"/>
      <c r="H64" s="118"/>
      <c r="I64" s="52"/>
      <c r="J64" s="52"/>
      <c r="K64" s="76" t="s">
        <v>500</v>
      </c>
      <c r="L64" s="32">
        <v>2.0499999999999998</v>
      </c>
    </row>
    <row r="65" spans="1:12" s="3" customFormat="1" ht="12" customHeight="1" x14ac:dyDescent="0.2">
      <c r="A65" s="52"/>
      <c r="B65" s="118"/>
      <c r="C65" s="118"/>
      <c r="D65" s="118"/>
      <c r="E65" s="118"/>
      <c r="F65" s="118"/>
      <c r="G65" s="118"/>
      <c r="H65" s="118"/>
      <c r="I65" s="118"/>
      <c r="J65" s="52"/>
      <c r="K65" s="76" t="s">
        <v>31</v>
      </c>
      <c r="L65" s="32">
        <v>3.19</v>
      </c>
    </row>
    <row r="66" spans="1:12" s="3" customFormat="1" ht="16.5" customHeight="1" x14ac:dyDescent="0.2">
      <c r="A66" s="52"/>
      <c r="B66" s="118"/>
      <c r="C66" s="118"/>
      <c r="D66" s="118"/>
      <c r="E66" s="118"/>
      <c r="F66" s="118"/>
      <c r="G66" s="118"/>
      <c r="H66" s="118"/>
      <c r="I66" s="118"/>
      <c r="J66" s="52"/>
      <c r="K66" s="76" t="s">
        <v>32</v>
      </c>
      <c r="L66" s="32">
        <v>3.26</v>
      </c>
    </row>
    <row r="67" spans="1:12" s="3" customFormat="1" ht="3" customHeight="1" x14ac:dyDescent="0.2">
      <c r="A67" s="52"/>
      <c r="B67" s="118"/>
      <c r="C67" s="118"/>
      <c r="D67" s="118"/>
      <c r="E67" s="118"/>
      <c r="F67" s="118"/>
      <c r="G67" s="118"/>
      <c r="H67" s="118"/>
      <c r="I67" s="118"/>
      <c r="J67" s="52"/>
      <c r="K67" s="76" t="s">
        <v>33</v>
      </c>
      <c r="L67" s="32">
        <v>5.08</v>
      </c>
    </row>
    <row r="68" spans="1:12" s="3" customFormat="1" ht="15" customHeight="1" x14ac:dyDescent="0.2">
      <c r="A68" s="52"/>
      <c r="B68" s="118"/>
      <c r="C68" s="118"/>
      <c r="D68" s="118"/>
      <c r="E68" s="118"/>
      <c r="F68" s="118"/>
      <c r="G68" s="118"/>
      <c r="H68" s="118"/>
      <c r="I68" s="118"/>
      <c r="J68" s="52"/>
      <c r="K68" s="76" t="s">
        <v>34</v>
      </c>
      <c r="L68" s="32">
        <v>5.29</v>
      </c>
    </row>
    <row r="69" spans="1:12" s="3" customFormat="1" ht="12" customHeight="1" x14ac:dyDescent="0.2">
      <c r="A69" s="52"/>
      <c r="B69" s="118"/>
      <c r="C69" s="118" t="str">
        <f>IF(C68="Class A", "If Class A is selected NAC 2, NAC 4, &amp; NAC 6 will be the return circuit","")</f>
        <v/>
      </c>
      <c r="D69" s="118"/>
      <c r="E69" s="118"/>
      <c r="F69" s="118"/>
      <c r="G69" s="118"/>
      <c r="H69" s="118"/>
      <c r="I69" s="118"/>
      <c r="J69" s="52"/>
      <c r="K69" s="76" t="s">
        <v>35</v>
      </c>
      <c r="L69" s="32">
        <v>8.08</v>
      </c>
    </row>
    <row r="70" spans="1:12" s="3" customFormat="1" ht="12.75" customHeight="1" x14ac:dyDescent="0.2">
      <c r="A70" s="52"/>
      <c r="B70" s="118"/>
      <c r="C70" s="118"/>
      <c r="D70" s="118"/>
      <c r="E70" s="118"/>
      <c r="F70" s="118"/>
      <c r="G70" s="118"/>
      <c r="H70" s="118"/>
      <c r="I70" s="118"/>
      <c r="J70" s="52"/>
      <c r="K70" s="76" t="s">
        <v>36</v>
      </c>
      <c r="L70" s="32">
        <v>8.4499999999999993</v>
      </c>
    </row>
    <row r="71" spans="1:12" x14ac:dyDescent="0.2">
      <c r="A71" s="119"/>
      <c r="B71" s="119"/>
      <c r="C71" s="119"/>
      <c r="D71" s="119"/>
      <c r="E71" s="119"/>
      <c r="F71" s="119"/>
      <c r="G71" s="119"/>
      <c r="H71" s="119"/>
      <c r="I71" s="119"/>
      <c r="J71" s="119"/>
      <c r="K71" s="120"/>
    </row>
  </sheetData>
  <sheetProtection sheet="1" objects="1" scenarios="1" selectLockedCells="1"/>
  <mergeCells count="32">
    <mergeCell ref="B23:D23"/>
    <mergeCell ref="C47:G47"/>
    <mergeCell ref="D25:E25"/>
    <mergeCell ref="G42:H42"/>
    <mergeCell ref="H46:I46"/>
    <mergeCell ref="F51:G51"/>
    <mergeCell ref="H51:I51"/>
    <mergeCell ref="D54:E54"/>
    <mergeCell ref="B51:E51"/>
    <mergeCell ref="D53:E53"/>
    <mergeCell ref="F2:G2"/>
    <mergeCell ref="F4:G4"/>
    <mergeCell ref="F6:G6"/>
    <mergeCell ref="F8:G8"/>
    <mergeCell ref="F18:G18"/>
    <mergeCell ref="G14:I17"/>
    <mergeCell ref="H18:I18"/>
    <mergeCell ref="B6:D10"/>
    <mergeCell ref="B18:D18"/>
    <mergeCell ref="D14:E14"/>
    <mergeCell ref="D16:E16"/>
    <mergeCell ref="D52:E52"/>
    <mergeCell ref="E46:F46"/>
    <mergeCell ref="C63:E64"/>
    <mergeCell ref="D60:E60"/>
    <mergeCell ref="D61:E61"/>
    <mergeCell ref="D62:E62"/>
    <mergeCell ref="D55:E55"/>
    <mergeCell ref="D56:E56"/>
    <mergeCell ref="D59:E59"/>
    <mergeCell ref="D57:E57"/>
    <mergeCell ref="D58:E58"/>
  </mergeCells>
  <phoneticPr fontId="0" type="noConversion"/>
  <conditionalFormatting sqref="G25:G26 I25:I26">
    <cfRule type="cellIs" dxfId="5" priority="5" stopIfTrue="1" operator="greaterThan">
      <formula>10</formula>
    </cfRule>
  </conditionalFormatting>
  <conditionalFormatting sqref="G32 I32">
    <cfRule type="cellIs" dxfId="4" priority="2" operator="greaterThan">
      <formula>10</formula>
    </cfRule>
    <cfRule type="cellIs" dxfId="3" priority="3" operator="lessThan">
      <formula>10</formula>
    </cfRule>
  </conditionalFormatting>
  <conditionalFormatting sqref="G63 I63">
    <cfRule type="cellIs" dxfId="2" priority="1" operator="between">
      <formula>0</formula>
      <formula>10</formula>
    </cfRule>
    <cfRule type="cellIs" dxfId="1" priority="21" stopIfTrue="1" operator="greaterThan">
      <formula>10</formula>
    </cfRule>
  </conditionalFormatting>
  <conditionalFormatting sqref="H49">
    <cfRule type="cellIs" dxfId="0" priority="15" stopIfTrue="1" operator="lessThan">
      <formula>$I$49</formula>
    </cfRule>
  </conditionalFormatting>
  <dataValidations count="5">
    <dataValidation type="list" allowBlank="1" showInputMessage="1" showErrorMessage="1" sqref="D53:E57" xr:uid="{00000000-0002-0000-0000-000000000000}">
      <formula1>INDIRECT(SUBSTITUTE(C53," ","_"))</formula1>
    </dataValidation>
    <dataValidation type="list" allowBlank="1" showInputMessage="1" showErrorMessage="1" sqref="C49" xr:uid="{00000000-0002-0000-0000-000001000000}">
      <formula1>$K$63:$K$70</formula1>
    </dataValidation>
    <dataValidation type="list" allowBlank="1" showInputMessage="1" showErrorMessage="1" sqref="C53:C57" xr:uid="{00000000-0002-0000-0000-000002000000}">
      <formula1>$K$53:$K$61</formula1>
    </dataValidation>
    <dataValidation type="list" allowBlank="1" showInputMessage="1" showErrorMessage="1" sqref="E68 E46" xr:uid="{00000000-0002-0000-0000-000003000000}">
      <formula1>$K$36:$K$40</formula1>
    </dataValidation>
    <dataValidation type="list" allowBlank="1" showInputMessage="1" showErrorMessage="1" sqref="C46 C68" xr:uid="{00000000-0002-0000-0000-000005000000}">
      <formula1>$K$18:$K$19</formula1>
    </dataValidation>
  </dataValidations>
  <pageMargins left="0.25" right="0.25" top="0.25" bottom="0.25" header="0.3" footer="0.3"/>
  <pageSetup scale="89" orientation="portrait" r:id="rId1"/>
  <headerFooter>
    <oddFooter>&amp;L&amp;8Potter Electric Signal (C)2011&amp;C&amp;8&amp;P of &amp;N&amp;R&amp;8PSN-1000(E) Battery and Voltage Drop Calculation</oddFooter>
  </headerFooter>
  <rowBreaks count="1" manualBreakCount="1">
    <brk id="40" max="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2"/>
  <sheetViews>
    <sheetView workbookViewId="0">
      <selection activeCell="A25" sqref="A25"/>
    </sheetView>
  </sheetViews>
  <sheetFormatPr defaultRowHeight="12" x14ac:dyDescent="0.2"/>
  <cols>
    <col min="1" max="1" width="1.5703125" style="3" customWidth="1"/>
    <col min="2" max="2" width="44.7109375" style="3" customWidth="1"/>
    <col min="3" max="4" width="8.7109375" style="13" customWidth="1"/>
    <col min="5" max="12" width="9.140625" style="3"/>
    <col min="13" max="13" width="9.140625" style="16"/>
    <col min="14" max="16384" width="9.140625" style="3"/>
  </cols>
  <sheetData>
    <row r="1" spans="1:6" ht="24" customHeight="1" x14ac:dyDescent="0.25">
      <c r="A1" s="2"/>
      <c r="B1" s="147" t="s">
        <v>118</v>
      </c>
      <c r="C1" s="147"/>
      <c r="D1" s="147"/>
    </row>
    <row r="2" spans="1:6" ht="12" customHeight="1" x14ac:dyDescent="0.2">
      <c r="A2" s="2"/>
      <c r="B2" s="153" t="s">
        <v>302</v>
      </c>
      <c r="C2" s="153"/>
      <c r="D2" s="153"/>
    </row>
    <row r="3" spans="1:6" ht="12" customHeight="1" x14ac:dyDescent="0.2">
      <c r="A3" s="2"/>
      <c r="B3" s="23" t="s">
        <v>23</v>
      </c>
      <c r="C3" s="25" t="s">
        <v>2</v>
      </c>
      <c r="D3" s="25" t="s">
        <v>3</v>
      </c>
      <c r="F3" s="6"/>
    </row>
    <row r="4" spans="1:6" ht="12.75" x14ac:dyDescent="0.2">
      <c r="A4" s="2"/>
      <c r="B4" s="5" t="s">
        <v>308</v>
      </c>
      <c r="C4" s="14">
        <v>0</v>
      </c>
      <c r="D4" s="14">
        <v>7.0000000000000007E-2</v>
      </c>
      <c r="F4" s="6"/>
    </row>
    <row r="5" spans="1:6" x14ac:dyDescent="0.2">
      <c r="A5" s="2"/>
      <c r="B5" s="24" t="s">
        <v>309</v>
      </c>
      <c r="C5" s="26">
        <v>0</v>
      </c>
      <c r="D5" s="26">
        <v>8.5999999999999993E-2</v>
      </c>
    </row>
    <row r="6" spans="1:6" x14ac:dyDescent="0.2">
      <c r="A6" s="2"/>
      <c r="B6" s="24" t="s">
        <v>310</v>
      </c>
      <c r="C6" s="26">
        <v>0</v>
      </c>
      <c r="D6" s="26">
        <v>0.125</v>
      </c>
    </row>
    <row r="7" spans="1:6" x14ac:dyDescent="0.2">
      <c r="A7" s="2"/>
      <c r="B7" s="24" t="s">
        <v>311</v>
      </c>
      <c r="C7" s="26">
        <v>0</v>
      </c>
      <c r="D7" s="26">
        <v>0.14399999999999999</v>
      </c>
    </row>
    <row r="8" spans="1:6" x14ac:dyDescent="0.2">
      <c r="A8" s="2"/>
      <c r="B8" s="24" t="s">
        <v>312</v>
      </c>
      <c r="C8" s="26">
        <v>0</v>
      </c>
      <c r="D8" s="26">
        <v>0.189</v>
      </c>
    </row>
    <row r="9" spans="1:6" x14ac:dyDescent="0.2">
      <c r="A9" s="2"/>
      <c r="B9" s="24" t="s">
        <v>313</v>
      </c>
      <c r="C9" s="26">
        <v>0</v>
      </c>
      <c r="D9" s="26">
        <v>0.24099999999999999</v>
      </c>
    </row>
    <row r="10" spans="1:6" x14ac:dyDescent="0.2">
      <c r="A10" s="2"/>
      <c r="B10" s="24" t="s">
        <v>314</v>
      </c>
      <c r="C10" s="26">
        <v>0</v>
      </c>
      <c r="D10" s="26">
        <v>0.14299999999999999</v>
      </c>
    </row>
    <row r="11" spans="1:6" x14ac:dyDescent="0.2">
      <c r="A11" s="2"/>
      <c r="B11" s="24" t="s">
        <v>315</v>
      </c>
      <c r="C11" s="26">
        <v>0</v>
      </c>
      <c r="D11" s="26">
        <v>0.14299999999999999</v>
      </c>
    </row>
    <row r="12" spans="1:6" x14ac:dyDescent="0.2">
      <c r="A12" s="2"/>
      <c r="B12" s="24" t="s">
        <v>316</v>
      </c>
      <c r="C12" s="26">
        <v>0</v>
      </c>
      <c r="D12" s="26">
        <v>0.223</v>
      </c>
    </row>
    <row r="13" spans="1:6" x14ac:dyDescent="0.2">
      <c r="A13" s="2"/>
      <c r="B13" s="24" t="s">
        <v>317</v>
      </c>
      <c r="C13" s="26">
        <v>0</v>
      </c>
      <c r="D13" s="26">
        <v>0.24299999999999999</v>
      </c>
    </row>
    <row r="14" spans="1:6" x14ac:dyDescent="0.2">
      <c r="A14" s="2"/>
      <c r="B14" s="24" t="s">
        <v>318</v>
      </c>
      <c r="C14" s="26">
        <v>0</v>
      </c>
      <c r="D14" s="26">
        <v>0.313</v>
      </c>
    </row>
    <row r="15" spans="1:6" x14ac:dyDescent="0.2">
      <c r="A15" s="2"/>
      <c r="B15" s="24" t="s">
        <v>319</v>
      </c>
      <c r="C15" s="26">
        <v>0</v>
      </c>
      <c r="D15" s="26">
        <v>0.34399999999999997</v>
      </c>
    </row>
    <row r="16" spans="1:6" x14ac:dyDescent="0.2">
      <c r="A16" s="2"/>
      <c r="B16" s="24" t="s">
        <v>320</v>
      </c>
      <c r="C16" s="26">
        <v>0</v>
      </c>
      <c r="D16" s="26">
        <v>0.75</v>
      </c>
    </row>
    <row r="17" spans="1:4" ht="12" customHeight="1" x14ac:dyDescent="0.2">
      <c r="A17" s="2"/>
      <c r="B17" s="24" t="s">
        <v>321</v>
      </c>
      <c r="C17" s="26">
        <v>0</v>
      </c>
      <c r="D17" s="26">
        <v>0.92</v>
      </c>
    </row>
    <row r="18" spans="1:4" x14ac:dyDescent="0.2">
      <c r="A18" s="2"/>
      <c r="B18" s="24" t="s">
        <v>322</v>
      </c>
      <c r="C18" s="26">
        <v>0</v>
      </c>
      <c r="D18" s="26">
        <v>0.14099999999999999</v>
      </c>
    </row>
    <row r="19" spans="1:4" x14ac:dyDescent="0.2">
      <c r="A19" s="2"/>
      <c r="B19" s="24" t="s">
        <v>323</v>
      </c>
      <c r="C19" s="26">
        <v>0</v>
      </c>
      <c r="D19" s="26">
        <v>0.17299999999999999</v>
      </c>
    </row>
    <row r="20" spans="1:4" x14ac:dyDescent="0.2">
      <c r="A20" s="2"/>
      <c r="B20" s="24" t="s">
        <v>324</v>
      </c>
      <c r="C20" s="26">
        <v>0</v>
      </c>
      <c r="D20" s="26">
        <v>0.20599999999999999</v>
      </c>
    </row>
    <row r="21" spans="1:4" x14ac:dyDescent="0.2">
      <c r="A21" s="2"/>
      <c r="B21" s="24" t="s">
        <v>325</v>
      </c>
      <c r="C21" s="26">
        <v>0</v>
      </c>
      <c r="D21" s="26">
        <v>0.13300000000000001</v>
      </c>
    </row>
    <row r="22" spans="1:4" x14ac:dyDescent="0.2">
      <c r="A22" s="2"/>
      <c r="B22" s="24" t="s">
        <v>326</v>
      </c>
      <c r="C22" s="26">
        <v>0</v>
      </c>
      <c r="D22" s="26">
        <v>0.158</v>
      </c>
    </row>
    <row r="23" spans="1:4" x14ac:dyDescent="0.2">
      <c r="A23" s="2"/>
      <c r="B23" s="24" t="s">
        <v>327</v>
      </c>
      <c r="C23" s="26">
        <v>0</v>
      </c>
      <c r="D23" s="26">
        <v>0.23100000000000001</v>
      </c>
    </row>
    <row r="24" spans="1:4" x14ac:dyDescent="0.2">
      <c r="A24" s="2"/>
      <c r="B24" s="24" t="s">
        <v>328</v>
      </c>
      <c r="C24" s="26">
        <v>0</v>
      </c>
      <c r="D24" s="26">
        <v>0.27100000000000002</v>
      </c>
    </row>
    <row r="25" spans="1:4" x14ac:dyDescent="0.2">
      <c r="A25" s="2"/>
      <c r="B25" s="24" t="s">
        <v>329</v>
      </c>
      <c r="C25" s="26">
        <v>0</v>
      </c>
      <c r="D25" s="26">
        <v>0.33800000000000002</v>
      </c>
    </row>
    <row r="26" spans="1:4" x14ac:dyDescent="0.2">
      <c r="A26" s="2"/>
      <c r="B26" s="24" t="s">
        <v>330</v>
      </c>
      <c r="C26" s="26">
        <v>0</v>
      </c>
      <c r="D26" s="26">
        <v>0.14699999999999999</v>
      </c>
    </row>
    <row r="27" spans="1:4" x14ac:dyDescent="0.2">
      <c r="A27" s="2"/>
      <c r="B27" s="24" t="s">
        <v>331</v>
      </c>
      <c r="C27" s="26">
        <v>0</v>
      </c>
      <c r="D27" s="26">
        <v>0.14699999999999999</v>
      </c>
    </row>
    <row r="28" spans="1:4" x14ac:dyDescent="0.2">
      <c r="A28" s="2"/>
      <c r="B28" s="24" t="s">
        <v>332</v>
      </c>
      <c r="C28" s="26">
        <v>0</v>
      </c>
      <c r="D28" s="26">
        <v>0.16200000000000001</v>
      </c>
    </row>
    <row r="29" spans="1:4" x14ac:dyDescent="0.2">
      <c r="A29" s="2"/>
      <c r="B29" s="24" t="s">
        <v>333</v>
      </c>
      <c r="C29" s="26">
        <v>0</v>
      </c>
      <c r="D29" s="26">
        <v>0.22800000000000001</v>
      </c>
    </row>
    <row r="30" spans="1:4" x14ac:dyDescent="0.2">
      <c r="A30" s="2"/>
      <c r="B30" s="24" t="s">
        <v>334</v>
      </c>
      <c r="C30" s="26">
        <v>0</v>
      </c>
      <c r="D30" s="26">
        <v>0.23499999999999999</v>
      </c>
    </row>
    <row r="31" spans="1:4" x14ac:dyDescent="0.2">
      <c r="A31" s="2"/>
      <c r="B31" s="24" t="s">
        <v>335</v>
      </c>
      <c r="C31" s="26">
        <v>0</v>
      </c>
      <c r="D31" s="26">
        <v>0.14699999999999999</v>
      </c>
    </row>
    <row r="32" spans="1:4" x14ac:dyDescent="0.2">
      <c r="A32" s="2"/>
      <c r="B32" s="24" t="s">
        <v>336</v>
      </c>
      <c r="C32" s="26">
        <v>0</v>
      </c>
      <c r="D32" s="26">
        <v>0.14699999999999999</v>
      </c>
    </row>
    <row r="33" spans="1:4" x14ac:dyDescent="0.2">
      <c r="A33" s="2"/>
      <c r="B33" s="24" t="s">
        <v>337</v>
      </c>
      <c r="C33" s="26">
        <v>0</v>
      </c>
      <c r="D33" s="26">
        <v>0.23499999999999999</v>
      </c>
    </row>
    <row r="34" spans="1:4" x14ac:dyDescent="0.2">
      <c r="A34" s="2"/>
      <c r="B34" s="24" t="s">
        <v>338</v>
      </c>
      <c r="C34" s="26">
        <v>0</v>
      </c>
      <c r="D34" s="26">
        <v>0.30599999999999999</v>
      </c>
    </row>
    <row r="35" spans="1:4" ht="12" customHeight="1" x14ac:dyDescent="0.2">
      <c r="A35" s="2"/>
      <c r="B35" s="24" t="s">
        <v>339</v>
      </c>
      <c r="C35" s="14">
        <v>0</v>
      </c>
      <c r="D35" s="14">
        <v>0.33600000000000002</v>
      </c>
    </row>
    <row r="36" spans="1:4" x14ac:dyDescent="0.2">
      <c r="A36" s="2"/>
      <c r="B36" s="24" t="s">
        <v>340</v>
      </c>
      <c r="C36" s="26">
        <v>0</v>
      </c>
      <c r="D36" s="26">
        <v>0.19800000000000001</v>
      </c>
    </row>
    <row r="37" spans="1:4" x14ac:dyDescent="0.2">
      <c r="A37" s="2"/>
      <c r="B37" s="24" t="s">
        <v>459</v>
      </c>
      <c r="C37" s="26">
        <v>0</v>
      </c>
      <c r="D37" s="26">
        <v>0.124</v>
      </c>
    </row>
    <row r="38" spans="1:4" ht="12" customHeight="1" x14ac:dyDescent="0.2">
      <c r="A38" s="2"/>
      <c r="B38" s="24" t="s">
        <v>460</v>
      </c>
      <c r="C38" s="26">
        <v>0</v>
      </c>
      <c r="D38" s="26">
        <v>0.182</v>
      </c>
    </row>
    <row r="39" spans="1:4" ht="12" customHeight="1" x14ac:dyDescent="0.2">
      <c r="A39" s="2"/>
      <c r="B39" s="24" t="s">
        <v>461</v>
      </c>
      <c r="C39" s="26">
        <v>0</v>
      </c>
      <c r="D39" s="26">
        <v>0.19500000000000001</v>
      </c>
    </row>
    <row r="40" spans="1:4" ht="12.75" customHeight="1" x14ac:dyDescent="0.2">
      <c r="A40" s="2"/>
      <c r="B40" s="24" t="s">
        <v>462</v>
      </c>
      <c r="C40" s="26">
        <v>0</v>
      </c>
      <c r="D40" s="26">
        <v>0.29099999999999998</v>
      </c>
    </row>
    <row r="41" spans="1:4" x14ac:dyDescent="0.2">
      <c r="A41" s="2"/>
      <c r="B41" s="24" t="s">
        <v>463</v>
      </c>
      <c r="C41" s="26">
        <v>0</v>
      </c>
      <c r="D41" s="26">
        <v>0.28000000000000003</v>
      </c>
    </row>
    <row r="42" spans="1:4" x14ac:dyDescent="0.2">
      <c r="A42" s="2"/>
      <c r="B42" s="24" t="s">
        <v>464</v>
      </c>
      <c r="C42" s="26">
        <v>0</v>
      </c>
      <c r="D42" s="26">
        <v>0.32600000000000001</v>
      </c>
    </row>
    <row r="43" spans="1:4" x14ac:dyDescent="0.2">
      <c r="A43" s="2"/>
      <c r="B43" s="24" t="s">
        <v>465</v>
      </c>
      <c r="C43" s="26">
        <v>0</v>
      </c>
      <c r="D43" s="26">
        <v>0.38400000000000001</v>
      </c>
    </row>
    <row r="44" spans="1:4" x14ac:dyDescent="0.2">
      <c r="A44" s="2"/>
      <c r="B44" s="24" t="s">
        <v>466</v>
      </c>
      <c r="C44" s="26">
        <v>0</v>
      </c>
      <c r="D44" s="26">
        <v>0.47399999999999998</v>
      </c>
    </row>
    <row r="45" spans="1:4" x14ac:dyDescent="0.2">
      <c r="A45" s="2"/>
      <c r="B45" s="24" t="s">
        <v>467</v>
      </c>
      <c r="C45" s="26">
        <v>0</v>
      </c>
      <c r="D45" s="26">
        <v>0.36499999999999999</v>
      </c>
    </row>
    <row r="46" spans="1:4" x14ac:dyDescent="0.2">
      <c r="A46" s="2"/>
      <c r="B46" s="24" t="s">
        <v>468</v>
      </c>
      <c r="C46" s="26">
        <v>0</v>
      </c>
      <c r="D46" s="26">
        <v>0.39300000000000002</v>
      </c>
    </row>
    <row r="47" spans="1:4" x14ac:dyDescent="0.2">
      <c r="A47" s="2"/>
      <c r="B47" s="24" t="s">
        <v>469</v>
      </c>
      <c r="C47" s="26">
        <v>0</v>
      </c>
      <c r="D47" s="26">
        <v>0.42699999999999999</v>
      </c>
    </row>
    <row r="48" spans="1:4" x14ac:dyDescent="0.2">
      <c r="A48" s="2"/>
      <c r="B48" s="24" t="s">
        <v>470</v>
      </c>
      <c r="C48" s="26">
        <v>0</v>
      </c>
      <c r="D48" s="26">
        <v>0.52500000000000002</v>
      </c>
    </row>
    <row r="49" spans="1:4" x14ac:dyDescent="0.2">
      <c r="A49" s="2"/>
      <c r="B49" s="24" t="s">
        <v>341</v>
      </c>
      <c r="C49" s="26">
        <v>0</v>
      </c>
      <c r="D49" s="26">
        <v>0.19800000000000001</v>
      </c>
    </row>
    <row r="50" spans="1:4" x14ac:dyDescent="0.2">
      <c r="A50" s="2"/>
      <c r="B50" s="24" t="s">
        <v>453</v>
      </c>
      <c r="C50" s="26">
        <v>0</v>
      </c>
      <c r="D50" s="26">
        <v>0.192</v>
      </c>
    </row>
    <row r="51" spans="1:4" ht="12.75" customHeight="1" x14ac:dyDescent="0.2">
      <c r="A51" s="2"/>
      <c r="B51" s="24" t="s">
        <v>454</v>
      </c>
      <c r="C51" s="26">
        <v>0</v>
      </c>
      <c r="D51" s="26">
        <v>0.192</v>
      </c>
    </row>
    <row r="52" spans="1:4" x14ac:dyDescent="0.2">
      <c r="A52" s="2"/>
      <c r="B52" s="24" t="s">
        <v>189</v>
      </c>
      <c r="C52" s="26">
        <v>0</v>
      </c>
      <c r="D52" s="26">
        <v>0.14899999999999999</v>
      </c>
    </row>
    <row r="53" spans="1:4" x14ac:dyDescent="0.2">
      <c r="A53" s="2"/>
      <c r="B53" s="24" t="s">
        <v>190</v>
      </c>
      <c r="C53" s="26">
        <v>0</v>
      </c>
      <c r="D53" s="26">
        <v>9.1999999999999998E-2</v>
      </c>
    </row>
    <row r="54" spans="1:4" x14ac:dyDescent="0.2">
      <c r="A54" s="2"/>
      <c r="B54" s="24" t="s">
        <v>191</v>
      </c>
      <c r="C54" s="26">
        <v>0</v>
      </c>
      <c r="D54" s="26">
        <v>0.08</v>
      </c>
    </row>
    <row r="55" spans="1:4" x14ac:dyDescent="0.2">
      <c r="A55" s="2"/>
      <c r="B55" s="24" t="s">
        <v>192</v>
      </c>
      <c r="C55" s="26">
        <v>0</v>
      </c>
      <c r="D55" s="26">
        <v>0.189</v>
      </c>
    </row>
    <row r="56" spans="1:4" x14ac:dyDescent="0.2">
      <c r="A56" s="2"/>
      <c r="B56" s="24" t="s">
        <v>193</v>
      </c>
      <c r="C56" s="26">
        <v>0</v>
      </c>
      <c r="D56" s="26">
        <v>0.13200000000000001</v>
      </c>
    </row>
    <row r="57" spans="1:4" x14ac:dyDescent="0.2">
      <c r="A57" s="2"/>
      <c r="B57" s="24" t="s">
        <v>194</v>
      </c>
      <c r="C57" s="26">
        <v>0</v>
      </c>
      <c r="D57" s="26">
        <v>0.12</v>
      </c>
    </row>
    <row r="58" spans="1:4" x14ac:dyDescent="0.2">
      <c r="A58" s="2"/>
      <c r="B58" s="24" t="s">
        <v>195</v>
      </c>
      <c r="C58" s="26">
        <v>0</v>
      </c>
      <c r="D58" s="26">
        <v>0.218</v>
      </c>
    </row>
    <row r="59" spans="1:4" x14ac:dyDescent="0.2">
      <c r="A59" s="2"/>
      <c r="B59" s="24" t="s">
        <v>196</v>
      </c>
      <c r="C59" s="26">
        <v>0</v>
      </c>
      <c r="D59" s="26">
        <v>0.161</v>
      </c>
    </row>
    <row r="60" spans="1:4" ht="12.75" customHeight="1" x14ac:dyDescent="0.2">
      <c r="A60" s="2"/>
      <c r="B60" s="24" t="s">
        <v>197</v>
      </c>
      <c r="C60" s="26">
        <v>0</v>
      </c>
      <c r="D60" s="26">
        <v>0.14899999999999999</v>
      </c>
    </row>
    <row r="61" spans="1:4" x14ac:dyDescent="0.2">
      <c r="A61" s="2"/>
      <c r="B61" s="24" t="s">
        <v>198</v>
      </c>
      <c r="C61" s="26">
        <v>0</v>
      </c>
      <c r="D61" s="26">
        <v>0.23300000000000001</v>
      </c>
    </row>
    <row r="62" spans="1:4" x14ac:dyDescent="0.2">
      <c r="A62" s="2"/>
      <c r="B62" s="24" t="s">
        <v>199</v>
      </c>
      <c r="C62" s="26">
        <v>0</v>
      </c>
      <c r="D62" s="26">
        <v>0.17599999999999999</v>
      </c>
    </row>
    <row r="63" spans="1:4" x14ac:dyDescent="0.2">
      <c r="A63" s="2"/>
      <c r="B63" s="24" t="s">
        <v>200</v>
      </c>
      <c r="C63" s="26">
        <v>0</v>
      </c>
      <c r="D63" s="26">
        <v>0.16400000000000001</v>
      </c>
    </row>
    <row r="64" spans="1:4" x14ac:dyDescent="0.2">
      <c r="A64" s="2"/>
      <c r="B64" s="24" t="s">
        <v>201</v>
      </c>
      <c r="C64" s="26">
        <v>0</v>
      </c>
      <c r="D64" s="26">
        <v>0.26400000000000001</v>
      </c>
    </row>
    <row r="65" spans="1:4" x14ac:dyDescent="0.2">
      <c r="A65" s="2"/>
      <c r="B65" s="24" t="s">
        <v>202</v>
      </c>
      <c r="C65" s="26">
        <v>0</v>
      </c>
      <c r="D65" s="26">
        <v>0.20699999999999999</v>
      </c>
    </row>
    <row r="66" spans="1:4" x14ac:dyDescent="0.2">
      <c r="A66" s="2"/>
      <c r="B66" s="24" t="s">
        <v>203</v>
      </c>
      <c r="C66" s="26">
        <v>0</v>
      </c>
      <c r="D66" s="26">
        <v>0.19500000000000001</v>
      </c>
    </row>
    <row r="67" spans="1:4" x14ac:dyDescent="0.2">
      <c r="A67" s="2"/>
      <c r="B67" s="24" t="s">
        <v>204</v>
      </c>
      <c r="C67" s="26">
        <v>0</v>
      </c>
      <c r="D67" s="26">
        <v>0.28299999999999997</v>
      </c>
    </row>
    <row r="68" spans="1:4" x14ac:dyDescent="0.2">
      <c r="A68" s="2"/>
      <c r="B68" s="24" t="s">
        <v>205</v>
      </c>
      <c r="C68" s="26">
        <v>0</v>
      </c>
      <c r="D68" s="26">
        <v>0.22600000000000001</v>
      </c>
    </row>
    <row r="69" spans="1:4" x14ac:dyDescent="0.2">
      <c r="A69" s="2"/>
      <c r="B69" s="24" t="s">
        <v>206</v>
      </c>
      <c r="C69" s="26">
        <v>0</v>
      </c>
      <c r="D69" s="26">
        <v>0.214</v>
      </c>
    </row>
    <row r="70" spans="1:4" x14ac:dyDescent="0.2">
      <c r="A70" s="2"/>
      <c r="B70" s="24" t="s">
        <v>153</v>
      </c>
      <c r="C70" s="26">
        <v>0</v>
      </c>
      <c r="D70" s="13">
        <v>0.30299999999999999</v>
      </c>
    </row>
    <row r="71" spans="1:4" x14ac:dyDescent="0.2">
      <c r="A71" s="2"/>
      <c r="B71" s="24" t="s">
        <v>154</v>
      </c>
      <c r="C71" s="26">
        <v>0</v>
      </c>
      <c r="D71" s="13">
        <v>0.21</v>
      </c>
    </row>
    <row r="72" spans="1:4" x14ac:dyDescent="0.2">
      <c r="A72" s="2"/>
      <c r="B72" s="24" t="s">
        <v>155</v>
      </c>
      <c r="C72" s="26">
        <v>0</v>
      </c>
      <c r="D72" s="13">
        <v>0.182</v>
      </c>
    </row>
    <row r="73" spans="1:4" x14ac:dyDescent="0.2">
      <c r="A73" s="2"/>
      <c r="B73" s="24" t="s">
        <v>168</v>
      </c>
      <c r="C73" s="26">
        <v>0</v>
      </c>
      <c r="D73" s="13">
        <v>0.33800000000000002</v>
      </c>
    </row>
    <row r="74" spans="1:4" x14ac:dyDescent="0.2">
      <c r="A74" s="2"/>
      <c r="B74" s="24" t="s">
        <v>169</v>
      </c>
      <c r="C74" s="26">
        <v>0</v>
      </c>
      <c r="D74" s="13">
        <v>0.245</v>
      </c>
    </row>
    <row r="75" spans="1:4" x14ac:dyDescent="0.2">
      <c r="A75" s="2"/>
      <c r="B75" s="24" t="s">
        <v>170</v>
      </c>
      <c r="C75" s="26">
        <v>0</v>
      </c>
      <c r="D75" s="13">
        <v>0.217</v>
      </c>
    </row>
    <row r="76" spans="1:4" x14ac:dyDescent="0.2">
      <c r="A76" s="2"/>
      <c r="B76" s="24" t="s">
        <v>156</v>
      </c>
      <c r="C76" s="26">
        <v>0</v>
      </c>
      <c r="D76" s="13">
        <v>0.374</v>
      </c>
    </row>
    <row r="77" spans="1:4" x14ac:dyDescent="0.2">
      <c r="A77" s="2"/>
      <c r="B77" s="24" t="s">
        <v>157</v>
      </c>
      <c r="C77" s="26">
        <v>0</v>
      </c>
      <c r="D77" s="13">
        <v>0.28100000000000003</v>
      </c>
    </row>
    <row r="78" spans="1:4" x14ac:dyDescent="0.2">
      <c r="A78" s="2"/>
      <c r="B78" s="24" t="s">
        <v>158</v>
      </c>
      <c r="C78" s="26">
        <v>0</v>
      </c>
      <c r="D78" s="13">
        <v>0.253</v>
      </c>
    </row>
    <row r="79" spans="1:4" x14ac:dyDescent="0.2">
      <c r="A79" s="2"/>
      <c r="B79" s="24" t="s">
        <v>159</v>
      </c>
      <c r="C79" s="26">
        <v>0</v>
      </c>
      <c r="D79" s="13">
        <v>0.39300000000000002</v>
      </c>
    </row>
    <row r="80" spans="1:4" x14ac:dyDescent="0.2">
      <c r="A80" s="2"/>
      <c r="B80" s="24" t="s">
        <v>160</v>
      </c>
      <c r="C80" s="26">
        <v>0</v>
      </c>
      <c r="D80" s="13">
        <v>0.3</v>
      </c>
    </row>
    <row r="81" spans="1:4" x14ac:dyDescent="0.2">
      <c r="A81" s="2"/>
      <c r="B81" s="24" t="s">
        <v>161</v>
      </c>
      <c r="C81" s="26">
        <v>0</v>
      </c>
      <c r="D81" s="13">
        <v>0.27200000000000002</v>
      </c>
    </row>
    <row r="82" spans="1:4" x14ac:dyDescent="0.2">
      <c r="A82" s="2"/>
      <c r="B82" s="24" t="s">
        <v>162</v>
      </c>
      <c r="C82" s="26">
        <v>0</v>
      </c>
      <c r="D82" s="13">
        <v>0.41399999999999998</v>
      </c>
    </row>
    <row r="83" spans="1:4" x14ac:dyDescent="0.2">
      <c r="A83" s="2"/>
      <c r="B83" s="24" t="s">
        <v>163</v>
      </c>
      <c r="C83" s="26">
        <v>0</v>
      </c>
      <c r="D83" s="13">
        <v>0.32100000000000001</v>
      </c>
    </row>
    <row r="84" spans="1:4" x14ac:dyDescent="0.2">
      <c r="A84" s="2"/>
      <c r="B84" s="24" t="s">
        <v>164</v>
      </c>
      <c r="C84" s="26">
        <v>0</v>
      </c>
      <c r="D84" s="13">
        <v>0.29299999999999998</v>
      </c>
    </row>
    <row r="85" spans="1:4" ht="12" customHeight="1" x14ac:dyDescent="0.2">
      <c r="A85" s="2"/>
      <c r="B85" s="24" t="s">
        <v>165</v>
      </c>
      <c r="C85" s="26">
        <v>0</v>
      </c>
      <c r="D85" s="13">
        <v>0.42799999999999999</v>
      </c>
    </row>
    <row r="86" spans="1:4" x14ac:dyDescent="0.2">
      <c r="A86" s="2"/>
      <c r="B86" s="24" t="s">
        <v>166</v>
      </c>
      <c r="C86" s="26">
        <v>0</v>
      </c>
      <c r="D86" s="13">
        <v>0.33500000000000002</v>
      </c>
    </row>
    <row r="87" spans="1:4" x14ac:dyDescent="0.2">
      <c r="A87" s="2"/>
      <c r="B87" s="24" t="s">
        <v>167</v>
      </c>
      <c r="C87" s="26">
        <v>0</v>
      </c>
      <c r="D87" s="13">
        <v>0.307</v>
      </c>
    </row>
    <row r="88" spans="1:4" x14ac:dyDescent="0.2">
      <c r="A88" s="2"/>
      <c r="B88" s="24" t="s">
        <v>171</v>
      </c>
      <c r="C88" s="26">
        <v>0</v>
      </c>
      <c r="D88" s="26">
        <v>0.23799999999999999</v>
      </c>
    </row>
    <row r="89" spans="1:4" x14ac:dyDescent="0.2">
      <c r="A89" s="2"/>
      <c r="B89" s="24" t="s">
        <v>172</v>
      </c>
      <c r="C89" s="26">
        <v>0</v>
      </c>
      <c r="D89" s="26">
        <v>0.18099999999999999</v>
      </c>
    </row>
    <row r="90" spans="1:4" x14ac:dyDescent="0.2">
      <c r="A90" s="2"/>
      <c r="B90" s="24" t="s">
        <v>173</v>
      </c>
      <c r="C90" s="26">
        <v>0</v>
      </c>
      <c r="D90" s="26">
        <v>0.16900000000000001</v>
      </c>
    </row>
    <row r="91" spans="1:4" x14ac:dyDescent="0.2">
      <c r="A91" s="2"/>
      <c r="B91" s="24" t="s">
        <v>174</v>
      </c>
      <c r="C91" s="26">
        <v>0</v>
      </c>
      <c r="D91" s="26">
        <v>0.248</v>
      </c>
    </row>
    <row r="92" spans="1:4" x14ac:dyDescent="0.2">
      <c r="A92" s="2"/>
      <c r="B92" s="24" t="s">
        <v>175</v>
      </c>
      <c r="C92" s="26">
        <v>0</v>
      </c>
      <c r="D92" s="26">
        <v>0.191</v>
      </c>
    </row>
    <row r="93" spans="1:4" x14ac:dyDescent="0.2">
      <c r="A93" s="2"/>
      <c r="B93" s="24" t="s">
        <v>176</v>
      </c>
      <c r="C93" s="26">
        <v>0</v>
      </c>
      <c r="D93" s="26">
        <v>0.17899999999999999</v>
      </c>
    </row>
    <row r="94" spans="1:4" x14ac:dyDescent="0.2">
      <c r="A94" s="2"/>
      <c r="B94" s="24" t="s">
        <v>177</v>
      </c>
      <c r="C94" s="26">
        <v>0</v>
      </c>
      <c r="D94" s="26">
        <v>0.26500000000000001</v>
      </c>
    </row>
    <row r="95" spans="1:4" x14ac:dyDescent="0.2">
      <c r="A95" s="2"/>
      <c r="B95" s="24" t="s">
        <v>178</v>
      </c>
      <c r="C95" s="26">
        <v>0</v>
      </c>
      <c r="D95" s="26">
        <v>0.20799999999999999</v>
      </c>
    </row>
    <row r="96" spans="1:4" x14ac:dyDescent="0.2">
      <c r="A96" s="2"/>
      <c r="B96" s="24" t="s">
        <v>179</v>
      </c>
      <c r="C96" s="26">
        <v>0</v>
      </c>
      <c r="D96" s="26">
        <v>0.19600000000000001</v>
      </c>
    </row>
    <row r="97" spans="1:4" x14ac:dyDescent="0.2">
      <c r="A97" s="2"/>
      <c r="B97" s="24" t="s">
        <v>180</v>
      </c>
      <c r="C97" s="26">
        <v>0</v>
      </c>
      <c r="D97" s="26">
        <v>0.27700000000000002</v>
      </c>
    </row>
    <row r="98" spans="1:4" x14ac:dyDescent="0.2">
      <c r="A98" s="2"/>
      <c r="B98" s="24" t="s">
        <v>181</v>
      </c>
      <c r="C98" s="26">
        <v>0</v>
      </c>
      <c r="D98" s="26">
        <v>0.22</v>
      </c>
    </row>
    <row r="99" spans="1:4" x14ac:dyDescent="0.2">
      <c r="A99" s="2"/>
      <c r="B99" s="24" t="s">
        <v>182</v>
      </c>
      <c r="C99" s="26">
        <v>0</v>
      </c>
      <c r="D99" s="26">
        <v>0.20799999999999999</v>
      </c>
    </row>
    <row r="100" spans="1:4" x14ac:dyDescent="0.2">
      <c r="A100" s="2"/>
      <c r="B100" s="24" t="s">
        <v>183</v>
      </c>
      <c r="C100" s="26">
        <v>0</v>
      </c>
      <c r="D100" s="26">
        <v>0.30499999999999999</v>
      </c>
    </row>
    <row r="101" spans="1:4" x14ac:dyDescent="0.2">
      <c r="A101" s="2"/>
      <c r="B101" s="24" t="s">
        <v>184</v>
      </c>
      <c r="C101" s="26">
        <v>0</v>
      </c>
      <c r="D101" s="26">
        <v>0.248</v>
      </c>
    </row>
    <row r="102" spans="1:4" x14ac:dyDescent="0.2">
      <c r="A102" s="2"/>
      <c r="B102" s="24" t="s">
        <v>185</v>
      </c>
      <c r="C102" s="26">
        <v>0</v>
      </c>
      <c r="D102" s="26">
        <v>0.23599999999999999</v>
      </c>
    </row>
    <row r="103" spans="1:4" x14ac:dyDescent="0.2">
      <c r="A103" s="2"/>
      <c r="B103" s="24" t="s">
        <v>186</v>
      </c>
      <c r="C103" s="26">
        <v>0</v>
      </c>
      <c r="D103" s="26">
        <v>0.313</v>
      </c>
    </row>
    <row r="104" spans="1:4" x14ac:dyDescent="0.2">
      <c r="A104" s="2"/>
      <c r="B104" s="24" t="s">
        <v>187</v>
      </c>
      <c r="C104" s="26">
        <v>0</v>
      </c>
      <c r="D104" s="26">
        <v>0.25600000000000001</v>
      </c>
    </row>
    <row r="105" spans="1:4" x14ac:dyDescent="0.2">
      <c r="A105" s="2"/>
      <c r="B105" s="24" t="s">
        <v>188</v>
      </c>
      <c r="C105" s="26">
        <v>0</v>
      </c>
      <c r="D105" s="26">
        <v>0.24399999999999999</v>
      </c>
    </row>
    <row r="106" spans="1:4" x14ac:dyDescent="0.2">
      <c r="A106" s="2"/>
      <c r="B106" s="24" t="s">
        <v>207</v>
      </c>
      <c r="C106" s="26">
        <v>0</v>
      </c>
      <c r="D106" s="13">
        <v>0.23799999999999999</v>
      </c>
    </row>
    <row r="107" spans="1:4" x14ac:dyDescent="0.2">
      <c r="A107" s="2"/>
      <c r="B107" s="24" t="s">
        <v>208</v>
      </c>
      <c r="C107" s="26">
        <v>0</v>
      </c>
      <c r="D107" s="13">
        <v>0.18099999999999999</v>
      </c>
    </row>
    <row r="108" spans="1:4" x14ac:dyDescent="0.2">
      <c r="B108" s="24" t="s">
        <v>209</v>
      </c>
      <c r="C108" s="26">
        <v>0</v>
      </c>
      <c r="D108" s="13">
        <v>0.16900000000000001</v>
      </c>
    </row>
    <row r="109" spans="1:4" x14ac:dyDescent="0.2">
      <c r="B109" s="24" t="s">
        <v>210</v>
      </c>
      <c r="C109" s="26">
        <v>0</v>
      </c>
      <c r="D109" s="13">
        <v>0.248</v>
      </c>
    </row>
    <row r="110" spans="1:4" x14ac:dyDescent="0.2">
      <c r="B110" s="24" t="s">
        <v>211</v>
      </c>
      <c r="C110" s="26">
        <v>0</v>
      </c>
      <c r="D110" s="13">
        <v>0.191</v>
      </c>
    </row>
    <row r="111" spans="1:4" x14ac:dyDescent="0.2">
      <c r="B111" s="24" t="s">
        <v>212</v>
      </c>
      <c r="C111" s="26">
        <v>0</v>
      </c>
      <c r="D111" s="13">
        <v>0.17899999999999999</v>
      </c>
    </row>
    <row r="112" spans="1:4" x14ac:dyDescent="0.2">
      <c r="B112" s="24" t="s">
        <v>213</v>
      </c>
      <c r="C112" s="26">
        <v>0</v>
      </c>
      <c r="D112" s="13">
        <v>0.26500000000000001</v>
      </c>
    </row>
    <row r="113" spans="2:4" x14ac:dyDescent="0.2">
      <c r="B113" s="24" t="s">
        <v>214</v>
      </c>
      <c r="C113" s="26">
        <v>0</v>
      </c>
      <c r="D113" s="13">
        <v>0.20799999999999999</v>
      </c>
    </row>
    <row r="114" spans="2:4" x14ac:dyDescent="0.2">
      <c r="B114" s="24" t="s">
        <v>215</v>
      </c>
      <c r="C114" s="26">
        <v>0</v>
      </c>
      <c r="D114" s="13">
        <v>0.19600000000000001</v>
      </c>
    </row>
    <row r="115" spans="2:4" x14ac:dyDescent="0.2">
      <c r="B115" s="24" t="s">
        <v>216</v>
      </c>
      <c r="C115" s="26">
        <v>0</v>
      </c>
      <c r="D115" s="13">
        <v>0.27700000000000002</v>
      </c>
    </row>
    <row r="116" spans="2:4" x14ac:dyDescent="0.2">
      <c r="B116" s="24" t="s">
        <v>217</v>
      </c>
      <c r="C116" s="26">
        <v>0</v>
      </c>
      <c r="D116" s="13">
        <v>0.22</v>
      </c>
    </row>
    <row r="117" spans="2:4" x14ac:dyDescent="0.2">
      <c r="B117" s="24" t="s">
        <v>218</v>
      </c>
      <c r="C117" s="26">
        <v>0</v>
      </c>
      <c r="D117" s="13">
        <v>0.20799999999999999</v>
      </c>
    </row>
    <row r="118" spans="2:4" x14ac:dyDescent="0.2">
      <c r="B118" s="24" t="s">
        <v>219</v>
      </c>
      <c r="C118" s="26">
        <v>0</v>
      </c>
      <c r="D118" s="13">
        <v>0.30499999999999999</v>
      </c>
    </row>
    <row r="119" spans="2:4" ht="12" customHeight="1" x14ac:dyDescent="0.2">
      <c r="B119" s="24" t="s">
        <v>220</v>
      </c>
      <c r="C119" s="26">
        <v>0</v>
      </c>
      <c r="D119" s="13">
        <v>0.248</v>
      </c>
    </row>
    <row r="120" spans="2:4" x14ac:dyDescent="0.2">
      <c r="B120" s="24" t="s">
        <v>221</v>
      </c>
      <c r="C120" s="26">
        <v>0</v>
      </c>
      <c r="D120" s="13">
        <v>0.23599999999999999</v>
      </c>
    </row>
    <row r="121" spans="2:4" x14ac:dyDescent="0.2">
      <c r="B121" s="24" t="s">
        <v>222</v>
      </c>
      <c r="C121" s="26">
        <v>0</v>
      </c>
      <c r="D121" s="13">
        <v>0.313</v>
      </c>
    </row>
    <row r="122" spans="2:4" x14ac:dyDescent="0.2">
      <c r="B122" s="24" t="s">
        <v>223</v>
      </c>
      <c r="C122" s="26">
        <v>0</v>
      </c>
      <c r="D122" s="13">
        <v>0.25600000000000001</v>
      </c>
    </row>
    <row r="123" spans="2:4" x14ac:dyDescent="0.2">
      <c r="B123" s="24" t="s">
        <v>224</v>
      </c>
      <c r="C123" s="26">
        <v>0</v>
      </c>
      <c r="D123" s="13">
        <v>0.24399999999999999</v>
      </c>
    </row>
    <row r="124" spans="2:4" x14ac:dyDescent="0.2">
      <c r="B124" s="24" t="s">
        <v>125</v>
      </c>
      <c r="C124" s="26">
        <v>0</v>
      </c>
      <c r="D124" s="26">
        <v>0.16</v>
      </c>
    </row>
    <row r="125" spans="2:4" x14ac:dyDescent="0.2">
      <c r="B125" s="24" t="s">
        <v>130</v>
      </c>
      <c r="C125" s="26">
        <v>0</v>
      </c>
      <c r="D125" s="26">
        <v>0.13800000000000001</v>
      </c>
    </row>
    <row r="126" spans="2:4" x14ac:dyDescent="0.2">
      <c r="B126" s="24" t="s">
        <v>126</v>
      </c>
      <c r="C126" s="26">
        <v>0</v>
      </c>
      <c r="D126" s="26">
        <v>0.218</v>
      </c>
    </row>
    <row r="127" spans="2:4" ht="12" customHeight="1" x14ac:dyDescent="0.2">
      <c r="B127" s="24" t="s">
        <v>131</v>
      </c>
      <c r="C127" s="26">
        <v>0</v>
      </c>
      <c r="D127" s="26">
        <v>0.20100000000000001</v>
      </c>
    </row>
    <row r="128" spans="2:4" x14ac:dyDescent="0.2">
      <c r="B128" s="24" t="s">
        <v>127</v>
      </c>
      <c r="C128" s="26">
        <v>0</v>
      </c>
      <c r="D128" s="26">
        <v>0.27300000000000002</v>
      </c>
    </row>
    <row r="129" spans="2:4" x14ac:dyDescent="0.2">
      <c r="B129" s="24" t="s">
        <v>132</v>
      </c>
      <c r="C129" s="26">
        <v>0</v>
      </c>
      <c r="D129" s="26">
        <v>0.25600000000000001</v>
      </c>
    </row>
    <row r="130" spans="2:4" x14ac:dyDescent="0.2">
      <c r="B130" s="24" t="s">
        <v>128</v>
      </c>
      <c r="C130" s="26">
        <v>0</v>
      </c>
      <c r="D130" s="26">
        <v>0.41899999999999998</v>
      </c>
    </row>
    <row r="131" spans="2:4" x14ac:dyDescent="0.2">
      <c r="B131" s="24" t="s">
        <v>133</v>
      </c>
      <c r="C131" s="26">
        <v>0</v>
      </c>
      <c r="D131" s="26">
        <v>0.40200000000000002</v>
      </c>
    </row>
    <row r="132" spans="2:4" x14ac:dyDescent="0.2">
      <c r="B132" s="24" t="s">
        <v>471</v>
      </c>
      <c r="C132" s="26">
        <v>0</v>
      </c>
      <c r="D132" s="26">
        <v>0.124</v>
      </c>
    </row>
    <row r="133" spans="2:4" x14ac:dyDescent="0.2">
      <c r="B133" s="24" t="s">
        <v>472</v>
      </c>
      <c r="C133" s="26">
        <v>0</v>
      </c>
      <c r="D133" s="26">
        <v>0.182</v>
      </c>
    </row>
    <row r="134" spans="2:4" x14ac:dyDescent="0.2">
      <c r="B134" s="24" t="s">
        <v>473</v>
      </c>
      <c r="C134" s="26">
        <v>0</v>
      </c>
      <c r="D134" s="26">
        <v>0.19500000000000001</v>
      </c>
    </row>
    <row r="135" spans="2:4" x14ac:dyDescent="0.2">
      <c r="B135" s="24" t="s">
        <v>474</v>
      </c>
      <c r="C135" s="26">
        <v>0</v>
      </c>
      <c r="D135" s="26">
        <v>0.29099999999999998</v>
      </c>
    </row>
    <row r="136" spans="2:4" x14ac:dyDescent="0.2">
      <c r="B136" s="24" t="s">
        <v>475</v>
      </c>
      <c r="C136" s="26">
        <v>0</v>
      </c>
      <c r="D136" s="26">
        <v>0.28000000000000003</v>
      </c>
    </row>
    <row r="137" spans="2:4" x14ac:dyDescent="0.2">
      <c r="B137" s="24" t="s">
        <v>476</v>
      </c>
      <c r="C137" s="26">
        <v>0</v>
      </c>
      <c r="D137" s="26">
        <v>0.32600000000000001</v>
      </c>
    </row>
    <row r="138" spans="2:4" x14ac:dyDescent="0.2">
      <c r="B138" s="24" t="s">
        <v>477</v>
      </c>
      <c r="C138" s="26">
        <v>0</v>
      </c>
      <c r="D138" s="26">
        <v>0.38400000000000001</v>
      </c>
    </row>
    <row r="139" spans="2:4" x14ac:dyDescent="0.2">
      <c r="B139" s="24" t="s">
        <v>478</v>
      </c>
      <c r="C139" s="26">
        <v>0</v>
      </c>
      <c r="D139" s="26">
        <v>0.47399999999999998</v>
      </c>
    </row>
    <row r="140" spans="2:4" x14ac:dyDescent="0.2">
      <c r="B140" s="24" t="s">
        <v>479</v>
      </c>
      <c r="C140" s="26">
        <v>0</v>
      </c>
      <c r="D140" s="26">
        <v>0.36499999999999999</v>
      </c>
    </row>
    <row r="141" spans="2:4" x14ac:dyDescent="0.2">
      <c r="B141" s="24" t="s">
        <v>480</v>
      </c>
      <c r="C141" s="26">
        <v>0</v>
      </c>
      <c r="D141" s="26">
        <v>0.39300000000000002</v>
      </c>
    </row>
    <row r="142" spans="2:4" x14ac:dyDescent="0.2">
      <c r="B142" s="24" t="s">
        <v>481</v>
      </c>
      <c r="C142" s="26">
        <v>0</v>
      </c>
      <c r="D142" s="26">
        <v>0.42699999999999999</v>
      </c>
    </row>
    <row r="143" spans="2:4" x14ac:dyDescent="0.2">
      <c r="B143" s="24" t="s">
        <v>482</v>
      </c>
      <c r="C143" s="26">
        <v>0</v>
      </c>
      <c r="D143" s="26">
        <v>0.52500000000000002</v>
      </c>
    </row>
    <row r="144" spans="2:4" x14ac:dyDescent="0.2">
      <c r="B144" s="5"/>
      <c r="C144" s="14"/>
      <c r="D144" s="14"/>
    </row>
    <row r="145" spans="2:4" ht="15.75" x14ac:dyDescent="0.25">
      <c r="B145" s="147" t="s">
        <v>97</v>
      </c>
      <c r="C145" s="147"/>
      <c r="D145" s="147"/>
    </row>
    <row r="146" spans="2:4" x14ac:dyDescent="0.2">
      <c r="B146" s="152"/>
      <c r="C146" s="152"/>
      <c r="D146" s="152"/>
    </row>
    <row r="147" spans="2:4" x14ac:dyDescent="0.2">
      <c r="B147" s="23" t="s">
        <v>23</v>
      </c>
      <c r="C147" s="25" t="s">
        <v>2</v>
      </c>
      <c r="D147" s="25" t="s">
        <v>3</v>
      </c>
    </row>
    <row r="148" spans="2:4" x14ac:dyDescent="0.2">
      <c r="B148" s="24" t="s">
        <v>342</v>
      </c>
      <c r="C148" s="26">
        <v>0</v>
      </c>
      <c r="D148" s="26">
        <v>4.2000000000000003E-2</v>
      </c>
    </row>
    <row r="149" spans="2:4" x14ac:dyDescent="0.2">
      <c r="B149" s="24" t="s">
        <v>343</v>
      </c>
      <c r="C149" s="26">
        <v>0</v>
      </c>
      <c r="D149" s="26">
        <v>5.8000000000000003E-2</v>
      </c>
    </row>
    <row r="150" spans="2:4" x14ac:dyDescent="0.2">
      <c r="B150" s="24" t="s">
        <v>344</v>
      </c>
      <c r="C150" s="26">
        <v>0</v>
      </c>
      <c r="D150" s="26">
        <v>9.7000000000000003E-2</v>
      </c>
    </row>
    <row r="151" spans="2:4" x14ac:dyDescent="0.2">
      <c r="B151" s="24" t="s">
        <v>345</v>
      </c>
      <c r="C151" s="26">
        <v>0</v>
      </c>
      <c r="D151" s="26">
        <v>0.11600000000000001</v>
      </c>
    </row>
    <row r="152" spans="2:4" x14ac:dyDescent="0.2">
      <c r="B152" s="24" t="s">
        <v>346</v>
      </c>
      <c r="C152" s="26">
        <v>0</v>
      </c>
      <c r="D152" s="26">
        <v>0.161</v>
      </c>
    </row>
    <row r="153" spans="2:4" x14ac:dyDescent="0.2">
      <c r="B153" s="24" t="s">
        <v>347</v>
      </c>
      <c r="C153" s="26">
        <v>0</v>
      </c>
      <c r="D153" s="26">
        <v>0.21299999999999999</v>
      </c>
    </row>
    <row r="154" spans="2:4" x14ac:dyDescent="0.2">
      <c r="B154" s="24" t="s">
        <v>348</v>
      </c>
      <c r="C154" s="26">
        <v>0</v>
      </c>
      <c r="D154" s="26">
        <v>0.12</v>
      </c>
    </row>
    <row r="155" spans="2:4" x14ac:dyDescent="0.2">
      <c r="B155" s="24" t="s">
        <v>349</v>
      </c>
      <c r="C155" s="26">
        <v>0</v>
      </c>
      <c r="D155" s="26">
        <v>0.12</v>
      </c>
    </row>
    <row r="156" spans="2:4" x14ac:dyDescent="0.2">
      <c r="B156" s="24" t="s">
        <v>350</v>
      </c>
      <c r="C156" s="26">
        <v>0</v>
      </c>
      <c r="D156" s="26">
        <v>0.2</v>
      </c>
    </row>
    <row r="157" spans="2:4" x14ac:dyDescent="0.2">
      <c r="B157" s="24" t="s">
        <v>351</v>
      </c>
      <c r="C157" s="26">
        <v>0</v>
      </c>
      <c r="D157" s="26">
        <v>0.22</v>
      </c>
    </row>
    <row r="158" spans="2:4" x14ac:dyDescent="0.2">
      <c r="B158" s="24" t="s">
        <v>352</v>
      </c>
      <c r="C158" s="26">
        <v>0</v>
      </c>
      <c r="D158" s="26">
        <v>0.28999999999999998</v>
      </c>
    </row>
    <row r="159" spans="2:4" x14ac:dyDescent="0.2">
      <c r="B159" s="24" t="s">
        <v>353</v>
      </c>
      <c r="C159" s="26">
        <v>0</v>
      </c>
      <c r="D159" s="26">
        <v>0.32100000000000001</v>
      </c>
    </row>
    <row r="160" spans="2:4" x14ac:dyDescent="0.2">
      <c r="B160" s="24" t="s">
        <v>354</v>
      </c>
      <c r="C160" s="26">
        <v>0</v>
      </c>
      <c r="D160" s="26">
        <v>0.17</v>
      </c>
    </row>
    <row r="161" spans="2:4" x14ac:dyDescent="0.2">
      <c r="B161" s="24" t="s">
        <v>355</v>
      </c>
      <c r="C161" s="26">
        <v>0</v>
      </c>
      <c r="D161" s="26">
        <v>4.7E-2</v>
      </c>
    </row>
    <row r="162" spans="2:4" x14ac:dyDescent="0.2">
      <c r="B162" s="24" t="s">
        <v>356</v>
      </c>
      <c r="C162" s="26">
        <v>0</v>
      </c>
      <c r="D162" s="26">
        <v>6.4000000000000001E-2</v>
      </c>
    </row>
    <row r="163" spans="2:4" x14ac:dyDescent="0.2">
      <c r="B163" s="24" t="s">
        <v>357</v>
      </c>
      <c r="C163" s="26">
        <v>0</v>
      </c>
      <c r="D163" s="26">
        <v>0.113</v>
      </c>
    </row>
    <row r="164" spans="2:4" x14ac:dyDescent="0.2">
      <c r="B164" s="24" t="s">
        <v>358</v>
      </c>
      <c r="C164" s="26">
        <v>0</v>
      </c>
      <c r="D164" s="26">
        <v>0.14499999999999999</v>
      </c>
    </row>
    <row r="165" spans="2:4" x14ac:dyDescent="0.2">
      <c r="B165" s="24" t="s">
        <v>359</v>
      </c>
      <c r="C165" s="26">
        <v>0</v>
      </c>
      <c r="D165" s="26">
        <v>0.17799999999999999</v>
      </c>
    </row>
    <row r="166" spans="2:4" x14ac:dyDescent="0.2">
      <c r="B166" s="24" t="s">
        <v>360</v>
      </c>
      <c r="C166" s="26">
        <v>0</v>
      </c>
      <c r="D166" s="26">
        <v>0.105</v>
      </c>
    </row>
    <row r="167" spans="2:4" x14ac:dyDescent="0.2">
      <c r="B167" s="24" t="s">
        <v>361</v>
      </c>
      <c r="C167" s="26">
        <v>0</v>
      </c>
      <c r="D167" s="26">
        <v>0.13</v>
      </c>
    </row>
    <row r="168" spans="2:4" x14ac:dyDescent="0.2">
      <c r="B168" s="24" t="s">
        <v>362</v>
      </c>
      <c r="C168" s="26">
        <v>0</v>
      </c>
      <c r="D168" s="26">
        <v>0.20300000000000001</v>
      </c>
    </row>
    <row r="169" spans="2:4" x14ac:dyDescent="0.2">
      <c r="B169" s="24" t="s">
        <v>363</v>
      </c>
      <c r="C169" s="26">
        <v>0</v>
      </c>
      <c r="D169" s="26">
        <v>0.24299999999999999</v>
      </c>
    </row>
    <row r="170" spans="2:4" x14ac:dyDescent="0.2">
      <c r="B170" s="24" t="s">
        <v>364</v>
      </c>
      <c r="C170" s="26">
        <v>0</v>
      </c>
      <c r="D170" s="26">
        <v>0.31</v>
      </c>
    </row>
    <row r="171" spans="2:4" x14ac:dyDescent="0.2">
      <c r="B171" s="24" t="s">
        <v>365</v>
      </c>
      <c r="C171" s="26">
        <v>0</v>
      </c>
      <c r="D171" s="26">
        <v>0.124</v>
      </c>
    </row>
    <row r="172" spans="2:4" x14ac:dyDescent="0.2">
      <c r="B172" s="24" t="s">
        <v>366</v>
      </c>
      <c r="C172" s="26">
        <v>0</v>
      </c>
      <c r="D172" s="26">
        <v>0.124</v>
      </c>
    </row>
    <row r="173" spans="2:4" x14ac:dyDescent="0.2">
      <c r="B173" s="24" t="s">
        <v>367</v>
      </c>
      <c r="C173" s="26">
        <v>0</v>
      </c>
      <c r="D173" s="26">
        <v>0.13900000000000001</v>
      </c>
    </row>
    <row r="174" spans="2:4" x14ac:dyDescent="0.2">
      <c r="B174" s="24" t="s">
        <v>368</v>
      </c>
      <c r="C174" s="26">
        <v>0</v>
      </c>
      <c r="D174" s="26">
        <v>0.20499999999999999</v>
      </c>
    </row>
    <row r="175" spans="2:4" x14ac:dyDescent="0.2">
      <c r="B175" s="24" t="s">
        <v>369</v>
      </c>
      <c r="C175" s="26">
        <v>0</v>
      </c>
      <c r="D175" s="26">
        <v>0.21199999999999999</v>
      </c>
    </row>
    <row r="176" spans="2:4" x14ac:dyDescent="0.2">
      <c r="B176" s="24" t="s">
        <v>370</v>
      </c>
      <c r="C176" s="26">
        <v>0</v>
      </c>
      <c r="D176" s="26">
        <v>0.124</v>
      </c>
    </row>
    <row r="177" spans="2:4" x14ac:dyDescent="0.2">
      <c r="B177" s="24" t="s">
        <v>371</v>
      </c>
      <c r="C177" s="26">
        <v>0</v>
      </c>
      <c r="D177" s="26">
        <v>0.124</v>
      </c>
    </row>
    <row r="178" spans="2:4" x14ac:dyDescent="0.2">
      <c r="B178" s="24" t="s">
        <v>372</v>
      </c>
      <c r="C178" s="26">
        <v>0</v>
      </c>
      <c r="D178" s="26">
        <v>0.21199999999999999</v>
      </c>
    </row>
    <row r="179" spans="2:4" x14ac:dyDescent="0.2">
      <c r="B179" s="24" t="s">
        <v>373</v>
      </c>
      <c r="C179" s="26">
        <v>0</v>
      </c>
      <c r="D179" s="26">
        <v>0.28299999999999997</v>
      </c>
    </row>
    <row r="180" spans="2:4" x14ac:dyDescent="0.2">
      <c r="B180" s="24" t="s">
        <v>374</v>
      </c>
      <c r="C180" s="26">
        <v>0</v>
      </c>
      <c r="D180" s="26">
        <v>0.313</v>
      </c>
    </row>
    <row r="181" spans="2:4" x14ac:dyDescent="0.2">
      <c r="B181" s="24" t="s">
        <v>372</v>
      </c>
      <c r="C181" s="26">
        <v>0</v>
      </c>
      <c r="D181" s="26">
        <v>0.17</v>
      </c>
    </row>
    <row r="182" spans="2:4" x14ac:dyDescent="0.2">
      <c r="B182" s="24" t="s">
        <v>483</v>
      </c>
      <c r="C182" s="26">
        <v>0</v>
      </c>
      <c r="D182" s="26">
        <v>0.16400000000000001</v>
      </c>
    </row>
    <row r="183" spans="2:4" x14ac:dyDescent="0.2">
      <c r="B183" s="24" t="s">
        <v>484</v>
      </c>
      <c r="C183" s="26">
        <v>0</v>
      </c>
      <c r="D183" s="26">
        <v>0.16400000000000001</v>
      </c>
    </row>
    <row r="184" spans="2:4" x14ac:dyDescent="0.2">
      <c r="B184" s="24" t="s">
        <v>375</v>
      </c>
      <c r="C184" s="26">
        <v>0</v>
      </c>
      <c r="D184" s="26">
        <v>7.8E-2</v>
      </c>
    </row>
    <row r="185" spans="2:4" x14ac:dyDescent="0.2">
      <c r="B185" s="24" t="s">
        <v>376</v>
      </c>
      <c r="C185" s="26">
        <v>0</v>
      </c>
      <c r="D185" s="26">
        <v>9.6000000000000002E-2</v>
      </c>
    </row>
    <row r="186" spans="2:4" x14ac:dyDescent="0.2">
      <c r="B186" s="24" t="s">
        <v>377</v>
      </c>
      <c r="C186" s="26">
        <v>0</v>
      </c>
      <c r="D186" s="26">
        <v>0.13700000000000001</v>
      </c>
    </row>
    <row r="187" spans="2:4" x14ac:dyDescent="0.2">
      <c r="B187" s="24" t="s">
        <v>378</v>
      </c>
      <c r="C187" s="26">
        <v>0</v>
      </c>
      <c r="D187" s="26">
        <v>0.18</v>
      </c>
    </row>
    <row r="188" spans="2:4" x14ac:dyDescent="0.2">
      <c r="B188" s="24" t="s">
        <v>379</v>
      </c>
      <c r="C188" s="26">
        <v>0</v>
      </c>
      <c r="D188" s="26">
        <v>0.224</v>
      </c>
    </row>
    <row r="189" spans="2:4" x14ac:dyDescent="0.2">
      <c r="B189" s="24" t="s">
        <v>380</v>
      </c>
      <c r="C189" s="26">
        <v>0</v>
      </c>
      <c r="D189" s="26">
        <v>0.12</v>
      </c>
    </row>
    <row r="190" spans="2:4" x14ac:dyDescent="0.2">
      <c r="B190" s="24" t="s">
        <v>381</v>
      </c>
      <c r="C190" s="26">
        <v>0</v>
      </c>
      <c r="D190" s="26">
        <v>0.12</v>
      </c>
    </row>
    <row r="191" spans="2:4" x14ac:dyDescent="0.2">
      <c r="B191" s="24" t="s">
        <v>382</v>
      </c>
      <c r="C191" s="26">
        <v>0</v>
      </c>
      <c r="D191" s="26">
        <v>0.2</v>
      </c>
    </row>
    <row r="192" spans="2:4" x14ac:dyDescent="0.2">
      <c r="B192" s="24" t="s">
        <v>383</v>
      </c>
      <c r="C192" s="26">
        <v>0</v>
      </c>
      <c r="D192" s="26">
        <v>0.22</v>
      </c>
    </row>
    <row r="193" spans="2:4" x14ac:dyDescent="0.2">
      <c r="B193" s="24" t="s">
        <v>384</v>
      </c>
      <c r="C193" s="26">
        <v>0</v>
      </c>
      <c r="D193" s="26">
        <v>0.28999999999999998</v>
      </c>
    </row>
    <row r="194" spans="2:4" x14ac:dyDescent="0.2">
      <c r="B194" s="24" t="s">
        <v>385</v>
      </c>
      <c r="C194" s="26">
        <v>0</v>
      </c>
      <c r="D194" s="26">
        <v>0.14799999999999999</v>
      </c>
    </row>
    <row r="195" spans="2:4" x14ac:dyDescent="0.2">
      <c r="B195" s="24" t="s">
        <v>386</v>
      </c>
      <c r="C195" s="26">
        <v>0</v>
      </c>
      <c r="D195" s="26">
        <v>0.28000000000000003</v>
      </c>
    </row>
    <row r="196" spans="2:4" x14ac:dyDescent="0.2">
      <c r="B196" s="24" t="s">
        <v>387</v>
      </c>
      <c r="C196" s="26">
        <v>0</v>
      </c>
      <c r="D196" s="26">
        <v>0.36</v>
      </c>
    </row>
    <row r="197" spans="2:4" x14ac:dyDescent="0.2">
      <c r="B197" s="24" t="s">
        <v>388</v>
      </c>
      <c r="C197" s="26">
        <v>0</v>
      </c>
      <c r="D197" s="26">
        <v>0.39700000000000002</v>
      </c>
    </row>
    <row r="198" spans="2:4" x14ac:dyDescent="0.2">
      <c r="B198" s="5" t="s">
        <v>104</v>
      </c>
      <c r="C198" s="14">
        <v>0</v>
      </c>
      <c r="D198" s="14">
        <v>6.0999999999999999E-2</v>
      </c>
    </row>
    <row r="199" spans="2:4" x14ac:dyDescent="0.2">
      <c r="B199" s="5" t="s">
        <v>105</v>
      </c>
      <c r="C199" s="14">
        <v>0</v>
      </c>
      <c r="D199" s="14">
        <v>0.10100000000000001</v>
      </c>
    </row>
    <row r="200" spans="2:4" x14ac:dyDescent="0.2">
      <c r="B200" s="5" t="s">
        <v>106</v>
      </c>
      <c r="C200" s="14">
        <v>0</v>
      </c>
      <c r="D200" s="14">
        <v>0.13100000000000001</v>
      </c>
    </row>
    <row r="201" spans="2:4" x14ac:dyDescent="0.2">
      <c r="B201" s="5" t="s">
        <v>107</v>
      </c>
      <c r="C201" s="14">
        <v>0</v>
      </c>
      <c r="D201" s="14">
        <v>0.14499999999999999</v>
      </c>
    </row>
    <row r="202" spans="2:4" x14ac:dyDescent="0.2">
      <c r="B202" s="5" t="s">
        <v>108</v>
      </c>
      <c r="C202" s="14">
        <v>0</v>
      </c>
      <c r="D202" s="14">
        <v>0.17599999999999999</v>
      </c>
    </row>
    <row r="203" spans="2:4" x14ac:dyDescent="0.2">
      <c r="B203" s="5" t="s">
        <v>109</v>
      </c>
      <c r="C203" s="14">
        <v>0</v>
      </c>
      <c r="D203" s="14">
        <v>0.19600000000000001</v>
      </c>
    </row>
    <row r="204" spans="2:4" x14ac:dyDescent="0.2">
      <c r="B204" s="5" t="s">
        <v>141</v>
      </c>
      <c r="C204" s="14">
        <v>0</v>
      </c>
      <c r="D204" s="14">
        <v>0.1</v>
      </c>
    </row>
    <row r="205" spans="2:4" x14ac:dyDescent="0.2">
      <c r="B205" s="5" t="s">
        <v>142</v>
      </c>
      <c r="C205" s="14">
        <v>0</v>
      </c>
      <c r="D205" s="14">
        <v>0.13500000000000001</v>
      </c>
    </row>
    <row r="206" spans="2:4" x14ac:dyDescent="0.2">
      <c r="B206" s="5" t="s">
        <v>143</v>
      </c>
      <c r="C206" s="14">
        <v>0</v>
      </c>
      <c r="D206" s="14">
        <v>0.17100000000000001</v>
      </c>
    </row>
    <row r="207" spans="2:4" x14ac:dyDescent="0.2">
      <c r="B207" s="5" t="s">
        <v>144</v>
      </c>
      <c r="C207" s="14">
        <v>0</v>
      </c>
      <c r="D207" s="14">
        <v>0.19</v>
      </c>
    </row>
    <row r="208" spans="2:4" x14ac:dyDescent="0.2">
      <c r="B208" s="5" t="s">
        <v>145</v>
      </c>
      <c r="C208" s="14">
        <v>0</v>
      </c>
      <c r="D208" s="14">
        <v>0.21099999999999999</v>
      </c>
    </row>
    <row r="209" spans="2:4" x14ac:dyDescent="0.2">
      <c r="B209" s="5" t="s">
        <v>146</v>
      </c>
      <c r="C209" s="14">
        <v>0</v>
      </c>
      <c r="D209" s="14">
        <v>0.22500000000000001</v>
      </c>
    </row>
    <row r="210" spans="2:4" x14ac:dyDescent="0.2">
      <c r="B210" s="5" t="s">
        <v>110</v>
      </c>
      <c r="C210" s="14">
        <v>0</v>
      </c>
      <c r="D210" s="14">
        <v>0.151</v>
      </c>
    </row>
    <row r="211" spans="2:4" x14ac:dyDescent="0.2">
      <c r="B211" s="5" t="s">
        <v>111</v>
      </c>
      <c r="C211" s="14">
        <v>0</v>
      </c>
      <c r="D211" s="14">
        <v>0.161</v>
      </c>
    </row>
    <row r="212" spans="2:4" x14ac:dyDescent="0.2">
      <c r="B212" s="5" t="s">
        <v>112</v>
      </c>
      <c r="C212" s="14">
        <v>0</v>
      </c>
      <c r="D212" s="14">
        <v>0.17799999999999999</v>
      </c>
    </row>
    <row r="213" spans="2:4" x14ac:dyDescent="0.2">
      <c r="B213" s="5" t="s">
        <v>113</v>
      </c>
      <c r="C213" s="14">
        <v>0</v>
      </c>
      <c r="D213" s="14">
        <v>0.19</v>
      </c>
    </row>
    <row r="214" spans="2:4" x14ac:dyDescent="0.2">
      <c r="B214" s="5" t="s">
        <v>114</v>
      </c>
      <c r="C214" s="14">
        <v>0</v>
      </c>
      <c r="D214" s="14">
        <v>0.218</v>
      </c>
    </row>
    <row r="215" spans="2:4" x14ac:dyDescent="0.2">
      <c r="B215" s="5" t="s">
        <v>115</v>
      </c>
      <c r="C215" s="14">
        <v>0</v>
      </c>
      <c r="D215" s="14">
        <v>0.22600000000000001</v>
      </c>
    </row>
    <row r="216" spans="2:4" x14ac:dyDescent="0.2">
      <c r="B216" s="5" t="s">
        <v>147</v>
      </c>
      <c r="C216" s="14">
        <v>0</v>
      </c>
      <c r="D216" s="14">
        <v>0.151</v>
      </c>
    </row>
    <row r="217" spans="2:4" x14ac:dyDescent="0.2">
      <c r="B217" s="5" t="s">
        <v>148</v>
      </c>
      <c r="C217" s="14">
        <v>0</v>
      </c>
      <c r="D217" s="14">
        <v>0.161</v>
      </c>
    </row>
    <row r="218" spans="2:4" x14ac:dyDescent="0.2">
      <c r="B218" s="5" t="s">
        <v>149</v>
      </c>
      <c r="C218" s="14">
        <v>0</v>
      </c>
      <c r="D218" s="14">
        <v>0.17799999999999999</v>
      </c>
    </row>
    <row r="219" spans="2:4" x14ac:dyDescent="0.2">
      <c r="B219" s="5" t="s">
        <v>150</v>
      </c>
      <c r="C219" s="14">
        <v>0</v>
      </c>
      <c r="D219" s="14">
        <v>0.19</v>
      </c>
    </row>
    <row r="220" spans="2:4" x14ac:dyDescent="0.2">
      <c r="B220" s="5" t="s">
        <v>151</v>
      </c>
      <c r="C220" s="14">
        <v>0</v>
      </c>
      <c r="D220" s="14">
        <v>0.218</v>
      </c>
    </row>
    <row r="221" spans="2:4" x14ac:dyDescent="0.2">
      <c r="B221" s="5" t="s">
        <v>152</v>
      </c>
      <c r="C221" s="14">
        <v>0</v>
      </c>
      <c r="D221" s="14">
        <v>0.22600000000000001</v>
      </c>
    </row>
    <row r="222" spans="2:4" x14ac:dyDescent="0.2">
      <c r="B222" s="5" t="s">
        <v>137</v>
      </c>
      <c r="C222" s="14">
        <v>0</v>
      </c>
      <c r="D222" s="14">
        <v>0.11600000000000001</v>
      </c>
    </row>
    <row r="223" spans="2:4" x14ac:dyDescent="0.2">
      <c r="B223" s="5" t="s">
        <v>138</v>
      </c>
      <c r="C223" s="14">
        <v>0</v>
      </c>
      <c r="D223" s="14">
        <v>0.17199999999999999</v>
      </c>
    </row>
    <row r="224" spans="2:4" x14ac:dyDescent="0.2">
      <c r="B224" s="5" t="s">
        <v>139</v>
      </c>
      <c r="C224" s="14">
        <v>0</v>
      </c>
      <c r="D224" s="14">
        <v>0.23400000000000001</v>
      </c>
    </row>
    <row r="225" spans="2:4" x14ac:dyDescent="0.2">
      <c r="B225" s="5" t="s">
        <v>140</v>
      </c>
      <c r="C225" s="14">
        <v>0</v>
      </c>
      <c r="D225" s="14">
        <v>0.34699999999999998</v>
      </c>
    </row>
    <row r="226" spans="2:4" x14ac:dyDescent="0.2">
      <c r="B226" s="24" t="s">
        <v>389</v>
      </c>
      <c r="C226" s="26">
        <v>0</v>
      </c>
      <c r="D226" s="26">
        <v>4.2000000000000003E-2</v>
      </c>
    </row>
    <row r="227" spans="2:4" x14ac:dyDescent="0.2">
      <c r="B227" s="24" t="s">
        <v>390</v>
      </c>
      <c r="C227" s="26">
        <v>0</v>
      </c>
      <c r="D227" s="26">
        <v>5.8000000000000003E-2</v>
      </c>
    </row>
    <row r="228" spans="2:4" x14ac:dyDescent="0.2">
      <c r="B228" s="24" t="s">
        <v>391</v>
      </c>
      <c r="C228" s="26">
        <v>0</v>
      </c>
      <c r="D228" s="26">
        <v>9.7000000000000003E-2</v>
      </c>
    </row>
    <row r="229" spans="2:4" x14ac:dyDescent="0.2">
      <c r="B229" s="24" t="s">
        <v>392</v>
      </c>
      <c r="C229" s="26">
        <v>0</v>
      </c>
      <c r="D229" s="26">
        <v>0.11600000000000001</v>
      </c>
    </row>
    <row r="230" spans="2:4" x14ac:dyDescent="0.2">
      <c r="B230" s="24" t="s">
        <v>393</v>
      </c>
      <c r="C230" s="26">
        <v>0</v>
      </c>
      <c r="D230" s="26">
        <v>0.161</v>
      </c>
    </row>
    <row r="231" spans="2:4" x14ac:dyDescent="0.2">
      <c r="B231" s="24" t="s">
        <v>394</v>
      </c>
      <c r="C231" s="26">
        <v>0</v>
      </c>
      <c r="D231" s="26">
        <v>0.21299999999999999</v>
      </c>
    </row>
    <row r="232" spans="2:4" x14ac:dyDescent="0.2">
      <c r="B232" s="24" t="s">
        <v>395</v>
      </c>
      <c r="C232" s="26">
        <v>0</v>
      </c>
      <c r="D232" s="26">
        <v>0.12</v>
      </c>
    </row>
    <row r="233" spans="2:4" x14ac:dyDescent="0.2">
      <c r="B233" s="24" t="s">
        <v>396</v>
      </c>
      <c r="C233" s="26">
        <v>0</v>
      </c>
      <c r="D233" s="26">
        <v>0.12</v>
      </c>
    </row>
    <row r="234" spans="2:4" x14ac:dyDescent="0.2">
      <c r="B234" s="24" t="s">
        <v>397</v>
      </c>
      <c r="C234" s="26">
        <v>0</v>
      </c>
      <c r="D234" s="26">
        <v>0.2</v>
      </c>
    </row>
    <row r="235" spans="2:4" x14ac:dyDescent="0.2">
      <c r="B235" s="24" t="s">
        <v>398</v>
      </c>
      <c r="C235" s="26">
        <v>0</v>
      </c>
      <c r="D235" s="26">
        <v>0.22</v>
      </c>
    </row>
    <row r="236" spans="2:4" x14ac:dyDescent="0.2">
      <c r="B236" s="24" t="s">
        <v>399</v>
      </c>
      <c r="C236" s="26">
        <v>0</v>
      </c>
      <c r="D236" s="26">
        <v>0.28999999999999998</v>
      </c>
    </row>
    <row r="237" spans="2:4" x14ac:dyDescent="0.2">
      <c r="B237" s="24" t="s">
        <v>400</v>
      </c>
      <c r="C237" s="26">
        <v>0</v>
      </c>
      <c r="D237" s="26">
        <v>0.32100000000000001</v>
      </c>
    </row>
    <row r="238" spans="2:4" x14ac:dyDescent="0.2">
      <c r="B238" s="24" t="s">
        <v>401</v>
      </c>
      <c r="C238" s="26">
        <v>0</v>
      </c>
      <c r="D238" s="26">
        <v>0.17</v>
      </c>
    </row>
    <row r="239" spans="2:4" x14ac:dyDescent="0.2">
      <c r="B239" s="24" t="s">
        <v>402</v>
      </c>
      <c r="C239" s="26">
        <v>0</v>
      </c>
      <c r="D239" s="26">
        <v>4.7E-2</v>
      </c>
    </row>
    <row r="240" spans="2:4" x14ac:dyDescent="0.2">
      <c r="B240" s="24" t="s">
        <v>403</v>
      </c>
      <c r="C240" s="26">
        <v>0</v>
      </c>
      <c r="D240" s="26">
        <v>6.4000000000000001E-2</v>
      </c>
    </row>
    <row r="241" spans="2:4" x14ac:dyDescent="0.2">
      <c r="B241" s="24" t="s">
        <v>404</v>
      </c>
      <c r="C241" s="26">
        <v>0</v>
      </c>
      <c r="D241" s="26">
        <v>0.113</v>
      </c>
    </row>
    <row r="242" spans="2:4" x14ac:dyDescent="0.2">
      <c r="B242" s="24" t="s">
        <v>405</v>
      </c>
      <c r="C242" s="26">
        <v>0</v>
      </c>
      <c r="D242" s="26">
        <v>0.14499999999999999</v>
      </c>
    </row>
    <row r="243" spans="2:4" x14ac:dyDescent="0.2">
      <c r="B243" s="24" t="s">
        <v>406</v>
      </c>
      <c r="C243" s="26">
        <v>0</v>
      </c>
      <c r="D243" s="26">
        <v>0.17799999999999999</v>
      </c>
    </row>
    <row r="244" spans="2:4" x14ac:dyDescent="0.2">
      <c r="B244" s="24" t="s">
        <v>407</v>
      </c>
      <c r="C244" s="26">
        <v>0</v>
      </c>
      <c r="D244" s="26">
        <v>0.105</v>
      </c>
    </row>
    <row r="245" spans="2:4" x14ac:dyDescent="0.2">
      <c r="B245" s="24" t="s">
        <v>408</v>
      </c>
      <c r="C245" s="26">
        <v>0</v>
      </c>
      <c r="D245" s="26">
        <v>0.13</v>
      </c>
    </row>
    <row r="246" spans="2:4" x14ac:dyDescent="0.2">
      <c r="B246" s="24" t="s">
        <v>409</v>
      </c>
      <c r="C246" s="26">
        <v>0</v>
      </c>
      <c r="D246" s="26">
        <v>0.20300000000000001</v>
      </c>
    </row>
    <row r="247" spans="2:4" x14ac:dyDescent="0.2">
      <c r="B247" s="24" t="s">
        <v>410</v>
      </c>
      <c r="C247" s="26">
        <v>0</v>
      </c>
      <c r="D247" s="26">
        <v>0.24299999999999999</v>
      </c>
    </row>
    <row r="248" spans="2:4" x14ac:dyDescent="0.2">
      <c r="B248" s="24" t="s">
        <v>411</v>
      </c>
      <c r="C248" s="26">
        <v>0</v>
      </c>
      <c r="D248" s="26">
        <v>0.31</v>
      </c>
    </row>
    <row r="249" spans="2:4" x14ac:dyDescent="0.2">
      <c r="B249" s="24" t="s">
        <v>412</v>
      </c>
      <c r="C249" s="26">
        <v>0</v>
      </c>
      <c r="D249" s="26">
        <v>0.124</v>
      </c>
    </row>
    <row r="250" spans="2:4" x14ac:dyDescent="0.2">
      <c r="B250" s="24" t="s">
        <v>413</v>
      </c>
      <c r="C250" s="26">
        <v>0</v>
      </c>
      <c r="D250" s="26">
        <v>0.124</v>
      </c>
    </row>
    <row r="251" spans="2:4" x14ac:dyDescent="0.2">
      <c r="B251" s="24" t="s">
        <v>414</v>
      </c>
      <c r="C251" s="26">
        <v>0</v>
      </c>
      <c r="D251" s="26">
        <v>0.13900000000000001</v>
      </c>
    </row>
    <row r="252" spans="2:4" x14ac:dyDescent="0.2">
      <c r="B252" s="24" t="s">
        <v>415</v>
      </c>
      <c r="C252" s="26">
        <v>0</v>
      </c>
      <c r="D252" s="26">
        <v>0.20499999999999999</v>
      </c>
    </row>
    <row r="253" spans="2:4" ht="12" customHeight="1" x14ac:dyDescent="0.2">
      <c r="B253" s="24" t="s">
        <v>416</v>
      </c>
      <c r="C253" s="26">
        <v>0</v>
      </c>
      <c r="D253" s="26">
        <v>0.21199999999999999</v>
      </c>
    </row>
    <row r="254" spans="2:4" ht="12" customHeight="1" x14ac:dyDescent="0.2">
      <c r="B254" s="24" t="s">
        <v>417</v>
      </c>
      <c r="C254" s="26">
        <v>0</v>
      </c>
      <c r="D254" s="26">
        <v>0.124</v>
      </c>
    </row>
    <row r="255" spans="2:4" x14ac:dyDescent="0.2">
      <c r="B255" s="24" t="s">
        <v>418</v>
      </c>
      <c r="C255" s="26">
        <v>0</v>
      </c>
      <c r="D255" s="26">
        <v>0.124</v>
      </c>
    </row>
    <row r="256" spans="2:4" x14ac:dyDescent="0.2">
      <c r="B256" s="24" t="s">
        <v>419</v>
      </c>
      <c r="C256" s="26">
        <v>0</v>
      </c>
      <c r="D256" s="26">
        <v>0.21199999999999999</v>
      </c>
    </row>
    <row r="257" spans="2:4" x14ac:dyDescent="0.2">
      <c r="B257" s="24" t="s">
        <v>420</v>
      </c>
      <c r="C257" s="26">
        <v>0</v>
      </c>
      <c r="D257" s="26">
        <v>0.28299999999999997</v>
      </c>
    </row>
    <row r="258" spans="2:4" x14ac:dyDescent="0.2">
      <c r="B258" s="24" t="s">
        <v>421</v>
      </c>
      <c r="C258" s="26">
        <v>0</v>
      </c>
      <c r="D258" s="26">
        <v>0.313</v>
      </c>
    </row>
    <row r="259" spans="2:4" x14ac:dyDescent="0.2">
      <c r="B259" s="24" t="s">
        <v>422</v>
      </c>
      <c r="C259" s="26">
        <v>0</v>
      </c>
      <c r="D259" s="26">
        <v>0.17</v>
      </c>
    </row>
    <row r="260" spans="2:4" x14ac:dyDescent="0.2">
      <c r="B260" s="24" t="s">
        <v>423</v>
      </c>
      <c r="C260" s="26">
        <v>0</v>
      </c>
      <c r="D260" s="26">
        <v>0.16400000000000001</v>
      </c>
    </row>
    <row r="261" spans="2:4" x14ac:dyDescent="0.2">
      <c r="B261" s="24" t="s">
        <v>424</v>
      </c>
      <c r="C261" s="26">
        <v>0</v>
      </c>
      <c r="D261" s="26">
        <v>7.8E-2</v>
      </c>
    </row>
    <row r="262" spans="2:4" x14ac:dyDescent="0.2">
      <c r="B262" s="24" t="s">
        <v>425</v>
      </c>
      <c r="C262" s="26">
        <v>0</v>
      </c>
      <c r="D262" s="26">
        <v>9.6000000000000002E-2</v>
      </c>
    </row>
    <row r="263" spans="2:4" x14ac:dyDescent="0.2">
      <c r="B263" s="24" t="s">
        <v>426</v>
      </c>
      <c r="C263" s="26">
        <v>0</v>
      </c>
      <c r="D263" s="26">
        <v>0.13700000000000001</v>
      </c>
    </row>
    <row r="264" spans="2:4" x14ac:dyDescent="0.2">
      <c r="B264" s="24" t="s">
        <v>427</v>
      </c>
      <c r="C264" s="26">
        <v>0</v>
      </c>
      <c r="D264" s="26">
        <v>0.18</v>
      </c>
    </row>
    <row r="265" spans="2:4" x14ac:dyDescent="0.2">
      <c r="B265" s="24" t="s">
        <v>428</v>
      </c>
      <c r="C265" s="26">
        <v>0</v>
      </c>
      <c r="D265" s="26">
        <v>0.224</v>
      </c>
    </row>
    <row r="266" spans="2:4" x14ac:dyDescent="0.2">
      <c r="B266" s="24" t="s">
        <v>429</v>
      </c>
      <c r="C266" s="26">
        <v>0</v>
      </c>
      <c r="D266" s="26">
        <v>0.12</v>
      </c>
    </row>
    <row r="267" spans="2:4" x14ac:dyDescent="0.2">
      <c r="B267" s="24" t="s">
        <v>430</v>
      </c>
      <c r="C267" s="26">
        <v>0</v>
      </c>
      <c r="D267" s="26">
        <v>0.12</v>
      </c>
    </row>
    <row r="268" spans="2:4" x14ac:dyDescent="0.2">
      <c r="B268" s="24" t="s">
        <v>431</v>
      </c>
      <c r="C268" s="26">
        <v>0</v>
      </c>
      <c r="D268" s="26">
        <v>0.2</v>
      </c>
    </row>
    <row r="269" spans="2:4" x14ac:dyDescent="0.2">
      <c r="B269" s="24" t="s">
        <v>432</v>
      </c>
      <c r="C269" s="26">
        <v>0</v>
      </c>
      <c r="D269" s="26">
        <v>0.22</v>
      </c>
    </row>
    <row r="270" spans="2:4" x14ac:dyDescent="0.2">
      <c r="B270" s="24" t="s">
        <v>433</v>
      </c>
      <c r="C270" s="26">
        <v>0</v>
      </c>
      <c r="D270" s="26">
        <v>0.28999999999999998</v>
      </c>
    </row>
    <row r="271" spans="2:4" ht="12" customHeight="1" x14ac:dyDescent="0.2">
      <c r="B271" s="24" t="s">
        <v>434</v>
      </c>
      <c r="C271" s="26">
        <v>0</v>
      </c>
      <c r="D271" s="26">
        <v>0.14799999999999999</v>
      </c>
    </row>
    <row r="272" spans="2:4" ht="12" customHeight="1" x14ac:dyDescent="0.2">
      <c r="B272" s="24" t="s">
        <v>435</v>
      </c>
      <c r="C272" s="26">
        <v>0</v>
      </c>
      <c r="D272" s="26">
        <v>0.28000000000000003</v>
      </c>
    </row>
    <row r="273" spans="2:4" x14ac:dyDescent="0.2">
      <c r="B273" s="24" t="s">
        <v>436</v>
      </c>
      <c r="C273" s="26">
        <v>0</v>
      </c>
      <c r="D273" s="26">
        <v>0.36</v>
      </c>
    </row>
    <row r="274" spans="2:4" x14ac:dyDescent="0.2">
      <c r="B274" s="24" t="s">
        <v>437</v>
      </c>
      <c r="C274" s="26">
        <v>0</v>
      </c>
      <c r="D274" s="26">
        <v>0.39700000000000002</v>
      </c>
    </row>
    <row r="275" spans="2:4" x14ac:dyDescent="0.2">
      <c r="B275" s="24"/>
      <c r="C275" s="26"/>
      <c r="D275" s="26"/>
    </row>
    <row r="276" spans="2:4" x14ac:dyDescent="0.2">
      <c r="B276" s="24"/>
      <c r="C276" s="26"/>
      <c r="D276" s="26"/>
    </row>
    <row r="277" spans="2:4" x14ac:dyDescent="0.2">
      <c r="B277" s="24"/>
      <c r="C277" s="26"/>
      <c r="D277" s="26"/>
    </row>
    <row r="278" spans="2:4" x14ac:dyDescent="0.2">
      <c r="B278" s="24"/>
      <c r="C278" s="26"/>
      <c r="D278" s="26"/>
    </row>
    <row r="279" spans="2:4" x14ac:dyDescent="0.2">
      <c r="B279" s="24"/>
      <c r="C279" s="26"/>
      <c r="D279" s="26"/>
    </row>
    <row r="280" spans="2:4" ht="12" customHeight="1" x14ac:dyDescent="0.25">
      <c r="B280" s="17"/>
      <c r="C280" s="18"/>
      <c r="D280" s="19"/>
    </row>
    <row r="281" spans="2:4" ht="12" customHeight="1" x14ac:dyDescent="0.2">
      <c r="B281" s="149" t="s">
        <v>43</v>
      </c>
      <c r="C281" s="150"/>
      <c r="D281" s="151"/>
    </row>
    <row r="282" spans="2:4" x14ac:dyDescent="0.2">
      <c r="B282" s="146"/>
      <c r="C282" s="147"/>
      <c r="D282" s="148"/>
    </row>
    <row r="283" spans="2:4" ht="15.75" x14ac:dyDescent="0.25">
      <c r="B283" s="146"/>
      <c r="C283" s="147"/>
      <c r="D283" s="148"/>
    </row>
    <row r="284" spans="2:4" x14ac:dyDescent="0.2">
      <c r="B284" s="23" t="s">
        <v>23</v>
      </c>
      <c r="C284" s="25" t="s">
        <v>2</v>
      </c>
      <c r="D284" s="25" t="s">
        <v>3</v>
      </c>
    </row>
    <row r="285" spans="2:4" x14ac:dyDescent="0.2">
      <c r="B285" s="5" t="s">
        <v>124</v>
      </c>
      <c r="C285" s="14">
        <v>0</v>
      </c>
      <c r="D285" s="14">
        <v>8.6999999999999994E-2</v>
      </c>
    </row>
    <row r="286" spans="2:4" x14ac:dyDescent="0.2">
      <c r="B286" s="5" t="s">
        <v>116</v>
      </c>
      <c r="C286" s="14">
        <v>0</v>
      </c>
      <c r="D286" s="14">
        <v>0.03</v>
      </c>
    </row>
    <row r="287" spans="2:4" x14ac:dyDescent="0.2">
      <c r="B287" s="5" t="s">
        <v>129</v>
      </c>
      <c r="C287" s="14">
        <v>0</v>
      </c>
      <c r="D287" s="14">
        <v>1.7999999999999999E-2</v>
      </c>
    </row>
    <row r="288" spans="2:4" x14ac:dyDescent="0.2">
      <c r="B288" s="24" t="s">
        <v>438</v>
      </c>
      <c r="C288" s="26">
        <v>0</v>
      </c>
      <c r="D288" s="26">
        <v>2.9000000000000001E-2</v>
      </c>
    </row>
    <row r="289" spans="2:4" x14ac:dyDescent="0.2">
      <c r="B289" s="24" t="s">
        <v>445</v>
      </c>
      <c r="C289" s="26">
        <v>0</v>
      </c>
      <c r="D289" s="26">
        <v>9.9400000000000002E-2</v>
      </c>
    </row>
    <row r="290" spans="2:4" x14ac:dyDescent="0.2">
      <c r="B290" s="24" t="s">
        <v>446</v>
      </c>
      <c r="C290" s="26">
        <v>0</v>
      </c>
      <c r="D290" s="26">
        <v>0.15579999999999999</v>
      </c>
    </row>
    <row r="291" spans="2:4" x14ac:dyDescent="0.2">
      <c r="B291" s="24" t="s">
        <v>447</v>
      </c>
      <c r="C291" s="26">
        <v>0</v>
      </c>
      <c r="D291" s="26">
        <v>0.10009999999999999</v>
      </c>
    </row>
    <row r="292" spans="2:4" x14ac:dyDescent="0.2">
      <c r="B292" s="24" t="s">
        <v>448</v>
      </c>
      <c r="C292" s="26">
        <v>0</v>
      </c>
      <c r="D292" s="26">
        <v>0.15720000000000001</v>
      </c>
    </row>
    <row r="293" spans="2:4" x14ac:dyDescent="0.2">
      <c r="B293" s="24" t="s">
        <v>439</v>
      </c>
      <c r="C293" s="26">
        <v>0</v>
      </c>
      <c r="D293" s="26">
        <v>2.9000000000000001E-2</v>
      </c>
    </row>
    <row r="294" spans="2:4" x14ac:dyDescent="0.2">
      <c r="B294" s="24" t="s">
        <v>449</v>
      </c>
      <c r="C294" s="26">
        <v>0</v>
      </c>
      <c r="D294" s="26">
        <v>9.9400000000000002E-2</v>
      </c>
    </row>
    <row r="295" spans="2:4" x14ac:dyDescent="0.2">
      <c r="B295" s="24" t="s">
        <v>450</v>
      </c>
      <c r="C295" s="26">
        <v>0</v>
      </c>
      <c r="D295" s="26">
        <v>0.15579999999999999</v>
      </c>
    </row>
    <row r="296" spans="2:4" x14ac:dyDescent="0.2">
      <c r="B296" s="24" t="s">
        <v>451</v>
      </c>
      <c r="C296" s="26">
        <v>0</v>
      </c>
      <c r="D296" s="26">
        <v>0.10009999999999999</v>
      </c>
    </row>
    <row r="297" spans="2:4" x14ac:dyDescent="0.2">
      <c r="B297" s="24" t="s">
        <v>452</v>
      </c>
      <c r="C297" s="26">
        <v>0</v>
      </c>
      <c r="D297" s="26">
        <v>0.15720000000000001</v>
      </c>
    </row>
    <row r="298" spans="2:4" x14ac:dyDescent="0.2">
      <c r="B298" s="5"/>
      <c r="C298" s="14"/>
      <c r="D298" s="14"/>
    </row>
    <row r="299" spans="2:4" x14ac:dyDescent="0.2">
      <c r="B299" s="149" t="s">
        <v>119</v>
      </c>
      <c r="C299" s="150"/>
      <c r="D299" s="151"/>
    </row>
    <row r="300" spans="2:4" ht="12" customHeight="1" x14ac:dyDescent="0.2">
      <c r="B300" s="146"/>
      <c r="C300" s="147"/>
      <c r="D300" s="148"/>
    </row>
    <row r="301" spans="2:4" ht="12" customHeight="1" x14ac:dyDescent="0.25">
      <c r="B301" s="146"/>
      <c r="C301" s="147"/>
      <c r="D301" s="148"/>
    </row>
    <row r="302" spans="2:4" x14ac:dyDescent="0.2">
      <c r="B302" s="23" t="s">
        <v>23</v>
      </c>
      <c r="C302" s="25" t="s">
        <v>2</v>
      </c>
      <c r="D302" s="25" t="s">
        <v>3</v>
      </c>
    </row>
    <row r="303" spans="2:4" x14ac:dyDescent="0.2">
      <c r="B303" s="5" t="s">
        <v>117</v>
      </c>
      <c r="C303" s="14">
        <v>0</v>
      </c>
      <c r="D303" s="14">
        <v>1.6400000000000001E-2</v>
      </c>
    </row>
    <row r="304" spans="2:4" x14ac:dyDescent="0.2">
      <c r="B304" s="5" t="s">
        <v>123</v>
      </c>
      <c r="C304" s="14">
        <v>0</v>
      </c>
      <c r="D304" s="14">
        <v>1.4999999999999999E-2</v>
      </c>
    </row>
    <row r="305" spans="2:4" x14ac:dyDescent="0.2">
      <c r="B305" s="24" t="s">
        <v>440</v>
      </c>
      <c r="C305" s="26">
        <v>0</v>
      </c>
      <c r="D305" s="26">
        <v>1.7999999999999999E-2</v>
      </c>
    </row>
    <row r="306" spans="2:4" x14ac:dyDescent="0.2">
      <c r="B306" s="24" t="s">
        <v>441</v>
      </c>
      <c r="C306" s="26">
        <v>0</v>
      </c>
      <c r="D306" s="26">
        <v>1.7999999999999999E-2</v>
      </c>
    </row>
    <row r="307" spans="2:4" x14ac:dyDescent="0.2">
      <c r="B307" s="5"/>
      <c r="C307" s="14"/>
      <c r="D307" s="14"/>
    </row>
    <row r="308" spans="2:4" x14ac:dyDescent="0.2">
      <c r="B308" s="149" t="s">
        <v>283</v>
      </c>
      <c r="C308" s="150"/>
      <c r="D308" s="151"/>
    </row>
    <row r="309" spans="2:4" ht="12" customHeight="1" x14ac:dyDescent="0.2">
      <c r="B309" s="146"/>
      <c r="C309" s="147"/>
      <c r="D309" s="148"/>
    </row>
    <row r="310" spans="2:4" ht="12" customHeight="1" x14ac:dyDescent="0.25">
      <c r="B310" s="146"/>
      <c r="C310" s="147"/>
      <c r="D310" s="148"/>
    </row>
    <row r="311" spans="2:4" x14ac:dyDescent="0.2">
      <c r="B311" s="23" t="s">
        <v>23</v>
      </c>
      <c r="C311" s="25" t="s">
        <v>2</v>
      </c>
      <c r="D311" s="25" t="s">
        <v>3</v>
      </c>
    </row>
    <row r="312" spans="2:4" x14ac:dyDescent="0.2">
      <c r="B312" s="5" t="s">
        <v>227</v>
      </c>
      <c r="C312" s="14">
        <v>0</v>
      </c>
      <c r="D312" s="14">
        <v>0.06</v>
      </c>
    </row>
    <row r="313" spans="2:4" x14ac:dyDescent="0.2">
      <c r="B313" s="5" t="s">
        <v>225</v>
      </c>
      <c r="C313" s="14">
        <v>0</v>
      </c>
      <c r="D313" s="14">
        <v>0.06</v>
      </c>
    </row>
    <row r="314" spans="2:4" x14ac:dyDescent="0.2">
      <c r="B314" s="5" t="s">
        <v>226</v>
      </c>
      <c r="C314" s="14">
        <v>0</v>
      </c>
      <c r="D314" s="14">
        <v>0.06</v>
      </c>
    </row>
    <row r="315" spans="2:4" x14ac:dyDescent="0.2">
      <c r="B315" s="30" t="s">
        <v>285</v>
      </c>
      <c r="C315" s="14">
        <v>0</v>
      </c>
      <c r="D315" s="14">
        <v>1.2</v>
      </c>
    </row>
    <row r="316" spans="2:4" x14ac:dyDescent="0.2">
      <c r="B316" s="30" t="s">
        <v>286</v>
      </c>
      <c r="C316" s="14">
        <v>0</v>
      </c>
      <c r="D316" s="14">
        <v>1.9</v>
      </c>
    </row>
    <row r="317" spans="2:4" x14ac:dyDescent="0.2">
      <c r="B317" s="30" t="s">
        <v>485</v>
      </c>
      <c r="C317" s="14">
        <v>0</v>
      </c>
      <c r="D317" s="14">
        <v>0.54</v>
      </c>
    </row>
    <row r="318" spans="2:4" x14ac:dyDescent="0.2">
      <c r="B318" s="30" t="s">
        <v>486</v>
      </c>
      <c r="C318" s="14">
        <v>0</v>
      </c>
      <c r="D318" s="14">
        <v>0.35</v>
      </c>
    </row>
    <row r="319" spans="2:4" x14ac:dyDescent="0.2">
      <c r="B319" s="30" t="s">
        <v>487</v>
      </c>
      <c r="C319" s="14">
        <v>0</v>
      </c>
      <c r="D319" s="14">
        <v>0.22</v>
      </c>
    </row>
    <row r="320" spans="2:4" x14ac:dyDescent="0.2">
      <c r="B320" s="30" t="s">
        <v>488</v>
      </c>
      <c r="C320" s="14">
        <v>0</v>
      </c>
      <c r="D320" s="14">
        <v>0.5</v>
      </c>
    </row>
    <row r="321" spans="2:4" x14ac:dyDescent="0.2">
      <c r="B321" s="30" t="s">
        <v>489</v>
      </c>
      <c r="C321" s="14">
        <v>0</v>
      </c>
      <c r="D321" s="14">
        <v>1.1000000000000001</v>
      </c>
    </row>
    <row r="322" spans="2:4" x14ac:dyDescent="0.2">
      <c r="B322" s="30"/>
      <c r="C322" s="14"/>
      <c r="D322" s="14"/>
    </row>
    <row r="324" spans="2:4" ht="15.75" x14ac:dyDescent="0.25">
      <c r="B324" s="147" t="s">
        <v>44</v>
      </c>
      <c r="C324" s="147"/>
      <c r="D324" s="147"/>
    </row>
    <row r="325" spans="2:4" x14ac:dyDescent="0.2">
      <c r="B325" s="152"/>
      <c r="C325" s="152"/>
      <c r="D325" s="152"/>
    </row>
    <row r="326" spans="2:4" x14ac:dyDescent="0.2">
      <c r="B326" s="23" t="s">
        <v>23</v>
      </c>
      <c r="C326" s="25" t="s">
        <v>2</v>
      </c>
      <c r="D326" s="25" t="s">
        <v>3</v>
      </c>
    </row>
    <row r="327" spans="2:4" x14ac:dyDescent="0.2">
      <c r="B327" s="5" t="s">
        <v>279</v>
      </c>
      <c r="C327" s="14">
        <v>5.0000000000000001E-3</v>
      </c>
      <c r="D327" s="14">
        <v>0.05</v>
      </c>
    </row>
    <row r="328" spans="2:4" x14ac:dyDescent="0.2">
      <c r="B328" s="5" t="s">
        <v>287</v>
      </c>
      <c r="C328" s="14">
        <v>5.0000000000000001E-3</v>
      </c>
      <c r="D328" s="14">
        <v>0.1</v>
      </c>
    </row>
    <row r="329" spans="2:4" x14ac:dyDescent="0.2">
      <c r="B329" s="5" t="s">
        <v>288</v>
      </c>
      <c r="C329" s="14">
        <v>4.8999999999999998E-3</v>
      </c>
      <c r="D329" s="14">
        <v>0.05</v>
      </c>
    </row>
    <row r="330" spans="2:4" x14ac:dyDescent="0.2">
      <c r="B330" s="5" t="s">
        <v>280</v>
      </c>
      <c r="C330" s="14">
        <v>8.5000000000000006E-3</v>
      </c>
      <c r="D330" s="14">
        <v>0.05</v>
      </c>
    </row>
    <row r="331" spans="2:4" x14ac:dyDescent="0.2">
      <c r="B331" s="5" t="s">
        <v>281</v>
      </c>
      <c r="C331" s="14">
        <v>1.6000000000000001E-3</v>
      </c>
      <c r="D331" s="14">
        <v>1.6000000000000001E-3</v>
      </c>
    </row>
    <row r="332" spans="2:4" x14ac:dyDescent="0.2">
      <c r="B332" s="5" t="s">
        <v>455</v>
      </c>
      <c r="C332" s="14">
        <v>3.0000000000000001E-3</v>
      </c>
      <c r="D332" s="14">
        <v>8.0000000000000002E-3</v>
      </c>
    </row>
    <row r="333" spans="2:4" x14ac:dyDescent="0.2">
      <c r="B333" s="5" t="s">
        <v>456</v>
      </c>
      <c r="C333" s="14">
        <v>1.4999999999999999E-2</v>
      </c>
      <c r="D333" s="14">
        <v>0.06</v>
      </c>
    </row>
    <row r="334" spans="2:4" ht="12" customHeight="1" x14ac:dyDescent="0.2">
      <c r="B334" s="5" t="s">
        <v>458</v>
      </c>
      <c r="C334" s="14">
        <v>4.0000000000000001E-3</v>
      </c>
      <c r="D334" s="14">
        <v>0.03</v>
      </c>
    </row>
    <row r="335" spans="2:4" ht="12" customHeight="1" x14ac:dyDescent="0.2">
      <c r="B335" s="5" t="s">
        <v>490</v>
      </c>
      <c r="C335" s="14">
        <v>4.1000000000000003E-3</v>
      </c>
      <c r="D335" s="14">
        <v>0.15659999999999999</v>
      </c>
    </row>
    <row r="336" spans="2:4" x14ac:dyDescent="0.2">
      <c r="B336" s="5" t="s">
        <v>457</v>
      </c>
      <c r="C336" s="14">
        <v>0.03</v>
      </c>
      <c r="D336" s="14">
        <v>0.06</v>
      </c>
    </row>
    <row r="337" spans="2:4" x14ac:dyDescent="0.2">
      <c r="B337" s="5" t="s">
        <v>491</v>
      </c>
      <c r="C337" s="14">
        <v>4.4999999999999998E-2</v>
      </c>
      <c r="D337" s="14">
        <v>0.09</v>
      </c>
    </row>
    <row r="338" spans="2:4" x14ac:dyDescent="0.2">
      <c r="B338" s="5"/>
      <c r="C338" s="14"/>
      <c r="D338" s="14"/>
    </row>
    <row r="339" spans="2:4" ht="15.75" x14ac:dyDescent="0.25">
      <c r="B339" s="17" t="s">
        <v>284</v>
      </c>
      <c r="C339" s="18"/>
      <c r="D339" s="19"/>
    </row>
    <row r="340" spans="2:4" ht="15.75" x14ac:dyDescent="0.25">
      <c r="B340" s="20"/>
      <c r="C340" s="21"/>
      <c r="D340" s="22"/>
    </row>
    <row r="341" spans="2:4" ht="15.75" x14ac:dyDescent="0.25">
      <c r="B341" s="20"/>
      <c r="C341" s="21"/>
      <c r="D341" s="22"/>
    </row>
    <row r="342" spans="2:4" x14ac:dyDescent="0.2">
      <c r="B342" s="23" t="s">
        <v>23</v>
      </c>
      <c r="C342" s="25" t="s">
        <v>2</v>
      </c>
      <c r="D342" s="25" t="s">
        <v>3</v>
      </c>
    </row>
    <row r="343" spans="2:4" x14ac:dyDescent="0.2">
      <c r="B343" s="5" t="s">
        <v>278</v>
      </c>
      <c r="C343" s="14">
        <v>1.2999999999999999E-2</v>
      </c>
      <c r="D343" s="14">
        <v>0.06</v>
      </c>
    </row>
    <row r="344" spans="2:4" x14ac:dyDescent="0.2">
      <c r="B344" s="5" t="s">
        <v>498</v>
      </c>
      <c r="C344" s="14">
        <v>0.02</v>
      </c>
      <c r="D344" s="14">
        <v>0.04</v>
      </c>
    </row>
    <row r="345" spans="2:4" x14ac:dyDescent="0.2">
      <c r="B345" s="5" t="s">
        <v>492</v>
      </c>
      <c r="C345" s="14">
        <v>6.0000000000000002E-5</v>
      </c>
      <c r="D345" s="14">
        <v>0.08</v>
      </c>
    </row>
    <row r="346" spans="2:4" x14ac:dyDescent="0.2">
      <c r="B346" s="5" t="s">
        <v>493</v>
      </c>
      <c r="C346" s="14">
        <v>6.0000000000000002E-5</v>
      </c>
      <c r="D346" s="14">
        <v>0.15</v>
      </c>
    </row>
    <row r="347" spans="2:4" x14ac:dyDescent="0.2">
      <c r="B347" s="5" t="s">
        <v>494</v>
      </c>
      <c r="C347" s="14">
        <v>4.5000000000000003E-5</v>
      </c>
      <c r="D347" s="14">
        <v>0.16</v>
      </c>
    </row>
    <row r="348" spans="2:4" x14ac:dyDescent="0.2">
      <c r="B348" s="5" t="s">
        <v>282</v>
      </c>
      <c r="C348" s="14">
        <v>4.5000000000000003E-5</v>
      </c>
      <c r="D348" s="14">
        <v>0.16</v>
      </c>
    </row>
    <row r="350" spans="2:4" ht="15.75" x14ac:dyDescent="0.25">
      <c r="B350" s="17" t="s">
        <v>307</v>
      </c>
      <c r="C350" s="18"/>
      <c r="D350" s="19"/>
    </row>
    <row r="351" spans="2:4" ht="15.75" x14ac:dyDescent="0.25">
      <c r="B351" s="20"/>
      <c r="C351" s="21"/>
      <c r="D351" s="22"/>
    </row>
    <row r="352" spans="2:4" x14ac:dyDescent="0.2">
      <c r="B352" s="27"/>
      <c r="C352" s="28"/>
      <c r="D352" s="29"/>
    </row>
    <row r="353" spans="2:4" x14ac:dyDescent="0.2">
      <c r="B353" s="23" t="s">
        <v>23</v>
      </c>
      <c r="C353" s="25" t="s">
        <v>2</v>
      </c>
      <c r="D353" s="25" t="s">
        <v>3</v>
      </c>
    </row>
    <row r="354" spans="2:4" x14ac:dyDescent="0.2">
      <c r="B354" s="3" t="s">
        <v>442</v>
      </c>
      <c r="C354" s="13">
        <v>0.01</v>
      </c>
      <c r="D354" s="13">
        <v>0.215</v>
      </c>
    </row>
    <row r="355" spans="2:4" x14ac:dyDescent="0.2">
      <c r="B355" s="3" t="s">
        <v>443</v>
      </c>
      <c r="C355" s="13">
        <v>0.01</v>
      </c>
      <c r="D355" s="13">
        <v>0.13500000000000001</v>
      </c>
    </row>
    <row r="356" spans="2:4" x14ac:dyDescent="0.2">
      <c r="B356" s="3" t="s">
        <v>444</v>
      </c>
      <c r="C356" s="13">
        <v>1.4999999999999999E-2</v>
      </c>
      <c r="D356" s="13">
        <v>0.21</v>
      </c>
    </row>
    <row r="357" spans="2:4" x14ac:dyDescent="0.2">
      <c r="B357" s="3" t="s">
        <v>497</v>
      </c>
      <c r="C357" s="13">
        <v>0.01</v>
      </c>
      <c r="D357" s="13">
        <v>0.13500000000000001</v>
      </c>
    </row>
    <row r="432" spans="2:4" x14ac:dyDescent="0.2">
      <c r="B432" s="5"/>
      <c r="C432" s="14"/>
      <c r="D432" s="14"/>
    </row>
  </sheetData>
  <mergeCells count="12">
    <mergeCell ref="B1:D1"/>
    <mergeCell ref="B2:D2"/>
    <mergeCell ref="B145:D145"/>
    <mergeCell ref="B146:D146"/>
    <mergeCell ref="B299:D300"/>
    <mergeCell ref="B301:D301"/>
    <mergeCell ref="B281:D282"/>
    <mergeCell ref="B324:D324"/>
    <mergeCell ref="B325:D325"/>
    <mergeCell ref="B308:D309"/>
    <mergeCell ref="B310:D310"/>
    <mergeCell ref="B283:D283"/>
  </mergeCells>
  <phoneticPr fontId="0" type="noConversion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5"/>
  <sheetViews>
    <sheetView workbookViewId="0">
      <selection activeCell="C4" sqref="C4"/>
    </sheetView>
  </sheetViews>
  <sheetFormatPr defaultRowHeight="12" customHeight="1" x14ac:dyDescent="0.25"/>
  <cols>
    <col min="1" max="1" width="1.85546875" customWidth="1"/>
    <col min="2" max="2" width="25.42578125" customWidth="1"/>
  </cols>
  <sheetData>
    <row r="1" spans="1:5" ht="24" customHeight="1" x14ac:dyDescent="0.25">
      <c r="A1" s="1"/>
      <c r="B1" s="154" t="s">
        <v>289</v>
      </c>
      <c r="C1" s="155"/>
      <c r="D1" s="156"/>
      <c r="E1" s="1"/>
    </row>
    <row r="2" spans="1:5" ht="12" customHeight="1" x14ac:dyDescent="0.25">
      <c r="A2" s="1"/>
      <c r="B2" s="8"/>
      <c r="C2" s="7"/>
      <c r="D2" s="9"/>
      <c r="E2" s="1"/>
    </row>
    <row r="3" spans="1:5" ht="12" customHeight="1" x14ac:dyDescent="0.25">
      <c r="A3" s="1"/>
      <c r="B3" s="10" t="s">
        <v>23</v>
      </c>
      <c r="C3" s="11" t="s">
        <v>2</v>
      </c>
      <c r="D3" s="12" t="s">
        <v>3</v>
      </c>
      <c r="E3" s="1"/>
    </row>
    <row r="4" spans="1:5" ht="12" customHeight="1" x14ac:dyDescent="0.25">
      <c r="A4" s="1"/>
      <c r="B4" s="15" t="s">
        <v>46</v>
      </c>
      <c r="C4" s="15"/>
      <c r="D4" s="15"/>
      <c r="E4" s="1"/>
    </row>
    <row r="5" spans="1:5" ht="12" customHeight="1" x14ac:dyDescent="0.25">
      <c r="A5" s="1"/>
      <c r="B5" s="15" t="s">
        <v>47</v>
      </c>
      <c r="C5" s="15"/>
      <c r="D5" s="15"/>
      <c r="E5" s="1"/>
    </row>
    <row r="6" spans="1:5" ht="12" customHeight="1" x14ac:dyDescent="0.25">
      <c r="A6" s="1"/>
      <c r="B6" s="15" t="s">
        <v>48</v>
      </c>
      <c r="C6" s="15"/>
      <c r="D6" s="15"/>
      <c r="E6" s="1"/>
    </row>
    <row r="7" spans="1:5" ht="12" customHeight="1" x14ac:dyDescent="0.25">
      <c r="A7" s="1"/>
      <c r="B7" s="15" t="s">
        <v>49</v>
      </c>
      <c r="C7" s="15"/>
      <c r="D7" s="15"/>
      <c r="E7" s="1"/>
    </row>
    <row r="8" spans="1:5" ht="12" customHeight="1" x14ac:dyDescent="0.25">
      <c r="A8" s="1"/>
      <c r="B8" s="15" t="s">
        <v>50</v>
      </c>
      <c r="C8" s="15"/>
      <c r="D8" s="15"/>
      <c r="E8" s="1"/>
    </row>
    <row r="9" spans="1:5" ht="12" customHeight="1" x14ac:dyDescent="0.25">
      <c r="A9" s="1"/>
      <c r="B9" s="15" t="s">
        <v>51</v>
      </c>
      <c r="C9" s="15"/>
      <c r="D9" s="15"/>
      <c r="E9" s="1"/>
    </row>
    <row r="10" spans="1:5" ht="12" customHeight="1" x14ac:dyDescent="0.25">
      <c r="A10" s="1"/>
      <c r="B10" s="15" t="s">
        <v>52</v>
      </c>
      <c r="C10" s="15"/>
      <c r="D10" s="15"/>
      <c r="E10" s="1"/>
    </row>
    <row r="11" spans="1:5" ht="12" customHeight="1" x14ac:dyDescent="0.25">
      <c r="A11" s="1"/>
      <c r="B11" s="15" t="s">
        <v>53</v>
      </c>
      <c r="C11" s="15"/>
      <c r="D11" s="15"/>
      <c r="E11" s="1"/>
    </row>
    <row r="12" spans="1:5" ht="12" customHeight="1" x14ac:dyDescent="0.25">
      <c r="A12" s="1"/>
      <c r="B12" s="15" t="s">
        <v>54</v>
      </c>
      <c r="C12" s="15"/>
      <c r="D12" s="15"/>
      <c r="E12" s="1"/>
    </row>
    <row r="13" spans="1:5" ht="12" customHeight="1" x14ac:dyDescent="0.25">
      <c r="A13" s="1"/>
      <c r="B13" s="15" t="s">
        <v>55</v>
      </c>
      <c r="C13" s="15"/>
      <c r="D13" s="15"/>
      <c r="E13" s="1"/>
    </row>
    <row r="14" spans="1:5" ht="12" customHeight="1" x14ac:dyDescent="0.25">
      <c r="A14" s="1"/>
      <c r="B14" s="15" t="s">
        <v>56</v>
      </c>
      <c r="C14" s="15"/>
      <c r="D14" s="15"/>
      <c r="E14" s="1"/>
    </row>
    <row r="15" spans="1:5" ht="12" customHeight="1" x14ac:dyDescent="0.25">
      <c r="A15" s="1"/>
      <c r="B15" s="15" t="s">
        <v>57</v>
      </c>
      <c r="C15" s="15"/>
      <c r="D15" s="15"/>
      <c r="E15" s="1"/>
    </row>
    <row r="16" spans="1:5" ht="12" customHeight="1" x14ac:dyDescent="0.25">
      <c r="A16" s="1"/>
      <c r="B16" s="15" t="s">
        <v>58</v>
      </c>
      <c r="C16" s="15"/>
      <c r="D16" s="15"/>
      <c r="E16" s="1"/>
    </row>
    <row r="17" spans="1:5" ht="12" customHeight="1" x14ac:dyDescent="0.25">
      <c r="A17" s="1"/>
      <c r="B17" s="15" t="s">
        <v>59</v>
      </c>
      <c r="C17" s="15"/>
      <c r="D17" s="15"/>
      <c r="E17" s="1"/>
    </row>
    <row r="18" spans="1:5" ht="12" customHeight="1" x14ac:dyDescent="0.25">
      <c r="A18" s="1"/>
      <c r="B18" s="15" t="s">
        <v>60</v>
      </c>
      <c r="C18" s="15"/>
      <c r="D18" s="15"/>
      <c r="E18" s="1"/>
    </row>
    <row r="19" spans="1:5" ht="12" customHeight="1" x14ac:dyDescent="0.25">
      <c r="A19" s="1"/>
      <c r="B19" s="15" t="s">
        <v>61</v>
      </c>
      <c r="C19" s="15"/>
      <c r="D19" s="15"/>
      <c r="E19" s="1"/>
    </row>
    <row r="20" spans="1:5" ht="12" customHeight="1" x14ac:dyDescent="0.25">
      <c r="A20" s="1"/>
      <c r="B20" s="15" t="s">
        <v>62</v>
      </c>
      <c r="C20" s="15"/>
      <c r="D20" s="15"/>
      <c r="E20" s="1"/>
    </row>
    <row r="21" spans="1:5" ht="12" customHeight="1" x14ac:dyDescent="0.25">
      <c r="A21" s="1"/>
      <c r="B21" s="15" t="s">
        <v>63</v>
      </c>
      <c r="C21" s="15"/>
      <c r="D21" s="15"/>
      <c r="E21" s="1"/>
    </row>
    <row r="22" spans="1:5" ht="12" customHeight="1" x14ac:dyDescent="0.25">
      <c r="A22" s="1"/>
      <c r="B22" s="15" t="s">
        <v>64</v>
      </c>
      <c r="C22" s="15"/>
      <c r="D22" s="15"/>
      <c r="E22" s="1"/>
    </row>
    <row r="23" spans="1:5" ht="12" customHeight="1" x14ac:dyDescent="0.25">
      <c r="A23" s="1"/>
      <c r="B23" s="15" t="s">
        <v>65</v>
      </c>
      <c r="C23" s="15"/>
      <c r="D23" s="15"/>
      <c r="E23" s="1"/>
    </row>
    <row r="24" spans="1:5" ht="12" customHeight="1" x14ac:dyDescent="0.25">
      <c r="A24" s="1"/>
      <c r="B24" s="15" t="s">
        <v>66</v>
      </c>
      <c r="C24" s="15"/>
      <c r="D24" s="15"/>
      <c r="E24" s="1"/>
    </row>
    <row r="25" spans="1:5" ht="12" customHeight="1" x14ac:dyDescent="0.25">
      <c r="A25" s="1"/>
      <c r="B25" s="15" t="s">
        <v>67</v>
      </c>
      <c r="C25" s="15"/>
      <c r="D25" s="15"/>
      <c r="E25" s="1"/>
    </row>
    <row r="26" spans="1:5" ht="12" customHeight="1" x14ac:dyDescent="0.25">
      <c r="A26" s="1"/>
      <c r="B26" s="15" t="s">
        <v>68</v>
      </c>
      <c r="C26" s="15"/>
      <c r="D26" s="15"/>
      <c r="E26" s="1"/>
    </row>
    <row r="27" spans="1:5" ht="12" customHeight="1" x14ac:dyDescent="0.25">
      <c r="A27" s="1"/>
      <c r="B27" s="15" t="s">
        <v>69</v>
      </c>
      <c r="C27" s="15"/>
      <c r="D27" s="15"/>
      <c r="E27" s="1"/>
    </row>
    <row r="28" spans="1:5" ht="12" customHeight="1" x14ac:dyDescent="0.25">
      <c r="A28" s="1"/>
      <c r="B28" s="15" t="s">
        <v>70</v>
      </c>
      <c r="C28" s="15"/>
      <c r="D28" s="15"/>
      <c r="E28" s="1"/>
    </row>
    <row r="29" spans="1:5" ht="12" customHeight="1" x14ac:dyDescent="0.25">
      <c r="A29" s="1"/>
      <c r="B29" s="15" t="s">
        <v>71</v>
      </c>
      <c r="C29" s="15"/>
      <c r="D29" s="15"/>
      <c r="E29" s="1"/>
    </row>
    <row r="30" spans="1:5" ht="12" customHeight="1" x14ac:dyDescent="0.25">
      <c r="A30" s="1"/>
      <c r="B30" s="15" t="s">
        <v>72</v>
      </c>
      <c r="C30" s="15"/>
      <c r="D30" s="15"/>
      <c r="E30" s="1"/>
    </row>
    <row r="31" spans="1:5" ht="12" customHeight="1" x14ac:dyDescent="0.25">
      <c r="A31" s="1"/>
      <c r="B31" s="15" t="s">
        <v>73</v>
      </c>
      <c r="C31" s="15"/>
      <c r="D31" s="15"/>
      <c r="E31" s="1"/>
    </row>
    <row r="32" spans="1:5" ht="12" customHeight="1" x14ac:dyDescent="0.25">
      <c r="A32" s="1"/>
      <c r="B32" s="15" t="s">
        <v>74</v>
      </c>
      <c r="C32" s="15"/>
      <c r="D32" s="15"/>
      <c r="E32" s="1"/>
    </row>
    <row r="33" spans="1:5" ht="12" customHeight="1" x14ac:dyDescent="0.25">
      <c r="A33" s="1"/>
      <c r="B33" s="15" t="s">
        <v>75</v>
      </c>
      <c r="C33" s="15"/>
      <c r="D33" s="15"/>
      <c r="E33" s="1"/>
    </row>
    <row r="34" spans="1:5" ht="12" customHeight="1" x14ac:dyDescent="0.25">
      <c r="A34" s="1"/>
      <c r="B34" s="15" t="s">
        <v>76</v>
      </c>
      <c r="C34" s="15"/>
      <c r="D34" s="15"/>
      <c r="E34" s="1"/>
    </row>
    <row r="35" spans="1:5" ht="12" customHeight="1" x14ac:dyDescent="0.25">
      <c r="A35" s="1"/>
      <c r="B35" s="15" t="s">
        <v>77</v>
      </c>
      <c r="C35" s="15"/>
      <c r="D35" s="15"/>
      <c r="E35" s="1"/>
    </row>
    <row r="36" spans="1:5" ht="12" customHeight="1" x14ac:dyDescent="0.25">
      <c r="A36" s="1"/>
      <c r="B36" s="15" t="s">
        <v>78</v>
      </c>
      <c r="C36" s="15"/>
      <c r="D36" s="15"/>
      <c r="E36" s="1"/>
    </row>
    <row r="37" spans="1:5" ht="12" customHeight="1" x14ac:dyDescent="0.25">
      <c r="A37" s="1"/>
      <c r="B37" s="15" t="s">
        <v>79</v>
      </c>
      <c r="C37" s="15"/>
      <c r="D37" s="15"/>
      <c r="E37" s="1"/>
    </row>
    <row r="38" spans="1:5" ht="12" customHeight="1" x14ac:dyDescent="0.25">
      <c r="A38" s="1"/>
      <c r="B38" s="15" t="s">
        <v>80</v>
      </c>
      <c r="C38" s="15"/>
      <c r="D38" s="15"/>
      <c r="E38" s="1"/>
    </row>
    <row r="39" spans="1:5" ht="12" customHeight="1" x14ac:dyDescent="0.25">
      <c r="A39" s="1"/>
      <c r="B39" s="15" t="s">
        <v>81</v>
      </c>
      <c r="C39" s="15"/>
      <c r="D39" s="15"/>
      <c r="E39" s="1"/>
    </row>
    <row r="40" spans="1:5" ht="12" customHeight="1" x14ac:dyDescent="0.25">
      <c r="A40" s="1"/>
      <c r="B40" s="15" t="s">
        <v>82</v>
      </c>
      <c r="C40" s="15"/>
      <c r="D40" s="15"/>
      <c r="E40" s="1"/>
    </row>
    <row r="41" spans="1:5" ht="12" customHeight="1" x14ac:dyDescent="0.25">
      <c r="A41" s="1"/>
      <c r="B41" s="15" t="s">
        <v>83</v>
      </c>
      <c r="C41" s="15"/>
      <c r="D41" s="15"/>
      <c r="E41" s="1"/>
    </row>
    <row r="42" spans="1:5" ht="12" customHeight="1" x14ac:dyDescent="0.25">
      <c r="A42" s="1"/>
      <c r="B42" s="15" t="s">
        <v>84</v>
      </c>
      <c r="C42" s="15"/>
      <c r="D42" s="15"/>
      <c r="E42" s="1"/>
    </row>
    <row r="43" spans="1:5" ht="12" customHeight="1" x14ac:dyDescent="0.25">
      <c r="A43" s="1"/>
      <c r="B43" s="15" t="s">
        <v>85</v>
      </c>
      <c r="C43" s="15"/>
      <c r="D43" s="15"/>
      <c r="E43" s="1"/>
    </row>
    <row r="44" spans="1:5" ht="12" customHeight="1" x14ac:dyDescent="0.25">
      <c r="A44" s="1"/>
      <c r="B44" s="15" t="s">
        <v>86</v>
      </c>
      <c r="C44" s="15"/>
      <c r="D44" s="15"/>
      <c r="E44" s="1"/>
    </row>
    <row r="45" spans="1:5" ht="12" customHeight="1" x14ac:dyDescent="0.25">
      <c r="A45" s="1"/>
      <c r="B45" s="15" t="s">
        <v>87</v>
      </c>
      <c r="C45" s="15"/>
      <c r="D45" s="15"/>
      <c r="E45" s="1"/>
    </row>
    <row r="46" spans="1:5" ht="12" customHeight="1" x14ac:dyDescent="0.25">
      <c r="A46" s="1"/>
      <c r="B46" s="15" t="s">
        <v>88</v>
      </c>
      <c r="C46" s="15"/>
      <c r="D46" s="15"/>
      <c r="E46" s="1"/>
    </row>
    <row r="47" spans="1:5" ht="12" customHeight="1" x14ac:dyDescent="0.25">
      <c r="A47" s="1"/>
      <c r="B47" s="15" t="s">
        <v>89</v>
      </c>
      <c r="C47" s="15"/>
      <c r="D47" s="15"/>
      <c r="E47" s="1"/>
    </row>
    <row r="48" spans="1:5" ht="12" customHeight="1" x14ac:dyDescent="0.25">
      <c r="A48" s="1"/>
      <c r="B48" s="15" t="s">
        <v>90</v>
      </c>
      <c r="C48" s="15"/>
      <c r="D48" s="15"/>
      <c r="E48" s="1"/>
    </row>
    <row r="49" spans="1:5" ht="12" customHeight="1" x14ac:dyDescent="0.25">
      <c r="A49" s="1"/>
      <c r="B49" s="15" t="s">
        <v>91</v>
      </c>
      <c r="C49" s="15"/>
      <c r="D49" s="15"/>
      <c r="E49" s="1"/>
    </row>
    <row r="50" spans="1:5" ht="12" customHeight="1" x14ac:dyDescent="0.25">
      <c r="A50" s="1"/>
      <c r="B50" s="15" t="s">
        <v>92</v>
      </c>
      <c r="C50" s="15"/>
      <c r="D50" s="15"/>
      <c r="E50" s="1"/>
    </row>
    <row r="51" spans="1:5" ht="12" customHeight="1" x14ac:dyDescent="0.25">
      <c r="A51" s="1"/>
      <c r="B51" s="15" t="s">
        <v>93</v>
      </c>
      <c r="C51" s="15"/>
      <c r="D51" s="15"/>
      <c r="E51" s="1"/>
    </row>
    <row r="52" spans="1:5" ht="12" customHeight="1" x14ac:dyDescent="0.25">
      <c r="A52" s="1"/>
      <c r="B52" s="15" t="s">
        <v>94</v>
      </c>
      <c r="C52" s="15"/>
      <c r="D52" s="15"/>
      <c r="E52" s="1"/>
    </row>
    <row r="53" spans="1:5" ht="12" customHeight="1" x14ac:dyDescent="0.25">
      <c r="A53" s="1"/>
      <c r="B53" s="15" t="s">
        <v>95</v>
      </c>
      <c r="C53" s="15"/>
      <c r="D53" s="15"/>
      <c r="E53" s="1"/>
    </row>
    <row r="54" spans="1:5" ht="12" customHeight="1" x14ac:dyDescent="0.25">
      <c r="A54" s="1"/>
      <c r="B54" s="15" t="s">
        <v>228</v>
      </c>
      <c r="C54" s="15"/>
      <c r="D54" s="15"/>
      <c r="E54" s="1"/>
    </row>
    <row r="55" spans="1:5" ht="12" customHeight="1" x14ac:dyDescent="0.25">
      <c r="A55" s="1"/>
      <c r="B55" s="15" t="s">
        <v>229</v>
      </c>
      <c r="C55" s="15"/>
      <c r="D55" s="15"/>
      <c r="E55" s="1"/>
    </row>
    <row r="56" spans="1:5" ht="12" customHeight="1" x14ac:dyDescent="0.25">
      <c r="A56" s="1"/>
      <c r="B56" s="15" t="s">
        <v>230</v>
      </c>
      <c r="C56" s="15"/>
      <c r="D56" s="15"/>
      <c r="E56" s="1"/>
    </row>
    <row r="57" spans="1:5" ht="12" customHeight="1" x14ac:dyDescent="0.25">
      <c r="A57" s="1"/>
      <c r="B57" s="15" t="s">
        <v>231</v>
      </c>
      <c r="C57" s="15"/>
      <c r="D57" s="15"/>
      <c r="E57" s="1"/>
    </row>
    <row r="58" spans="1:5" ht="12" customHeight="1" x14ac:dyDescent="0.25">
      <c r="A58" s="1"/>
      <c r="B58" s="15" t="s">
        <v>232</v>
      </c>
      <c r="C58" s="15"/>
      <c r="D58" s="15"/>
      <c r="E58" s="1"/>
    </row>
    <row r="59" spans="1:5" ht="12" customHeight="1" x14ac:dyDescent="0.25">
      <c r="A59" s="1"/>
      <c r="B59" s="15" t="s">
        <v>233</v>
      </c>
      <c r="C59" s="15"/>
      <c r="D59" s="15"/>
      <c r="E59" s="1"/>
    </row>
    <row r="60" spans="1:5" ht="12" customHeight="1" x14ac:dyDescent="0.25">
      <c r="A60" s="1"/>
      <c r="B60" s="15" t="s">
        <v>234</v>
      </c>
      <c r="C60" s="15"/>
      <c r="D60" s="15"/>
      <c r="E60" s="1"/>
    </row>
    <row r="61" spans="1:5" ht="12" customHeight="1" x14ac:dyDescent="0.25">
      <c r="A61" s="1"/>
      <c r="B61" s="15" t="s">
        <v>235</v>
      </c>
      <c r="C61" s="15"/>
      <c r="D61" s="15"/>
      <c r="E61" s="1"/>
    </row>
    <row r="62" spans="1:5" ht="12" customHeight="1" x14ac:dyDescent="0.25">
      <c r="A62" s="1"/>
      <c r="B62" s="15" t="s">
        <v>236</v>
      </c>
      <c r="C62" s="15"/>
      <c r="D62" s="15"/>
      <c r="E62" s="1"/>
    </row>
    <row r="63" spans="1:5" ht="12" customHeight="1" x14ac:dyDescent="0.25">
      <c r="A63" s="1"/>
      <c r="B63" s="15" t="s">
        <v>237</v>
      </c>
      <c r="C63" s="15"/>
      <c r="D63" s="15"/>
      <c r="E63" s="1"/>
    </row>
    <row r="64" spans="1:5" ht="12" customHeight="1" x14ac:dyDescent="0.25">
      <c r="A64" s="1"/>
      <c r="B64" s="15" t="s">
        <v>238</v>
      </c>
      <c r="C64" s="15"/>
      <c r="D64" s="15"/>
      <c r="E64" s="1"/>
    </row>
    <row r="65" spans="1:5" ht="12" customHeight="1" x14ac:dyDescent="0.25">
      <c r="A65" s="1"/>
      <c r="B65" s="15" t="s">
        <v>239</v>
      </c>
      <c r="C65" s="15"/>
      <c r="D65" s="15"/>
      <c r="E65" s="1"/>
    </row>
    <row r="66" spans="1:5" ht="12" customHeight="1" x14ac:dyDescent="0.25">
      <c r="A66" s="1"/>
      <c r="B66" s="15" t="s">
        <v>240</v>
      </c>
      <c r="C66" s="15"/>
      <c r="D66" s="15"/>
      <c r="E66" s="1"/>
    </row>
    <row r="67" spans="1:5" ht="12" customHeight="1" x14ac:dyDescent="0.25">
      <c r="A67" s="1"/>
      <c r="B67" s="15" t="s">
        <v>241</v>
      </c>
      <c r="C67" s="15"/>
      <c r="D67" s="15"/>
      <c r="E67" s="1"/>
    </row>
    <row r="68" spans="1:5" ht="12" customHeight="1" x14ac:dyDescent="0.25">
      <c r="A68" s="1"/>
      <c r="B68" s="15" t="s">
        <v>242</v>
      </c>
      <c r="C68" s="15"/>
      <c r="D68" s="15"/>
      <c r="E68" s="1"/>
    </row>
    <row r="69" spans="1:5" ht="12" customHeight="1" x14ac:dyDescent="0.25">
      <c r="A69" s="1"/>
      <c r="B69" s="15" t="s">
        <v>243</v>
      </c>
      <c r="C69" s="15"/>
      <c r="D69" s="15"/>
      <c r="E69" s="1"/>
    </row>
    <row r="70" spans="1:5" ht="12" customHeight="1" x14ac:dyDescent="0.25">
      <c r="A70" s="1"/>
      <c r="B70" s="15" t="s">
        <v>244</v>
      </c>
      <c r="C70" s="15"/>
      <c r="D70" s="15"/>
      <c r="E70" s="1"/>
    </row>
    <row r="71" spans="1:5" ht="12" customHeight="1" x14ac:dyDescent="0.25">
      <c r="A71" s="1"/>
      <c r="B71" s="15" t="s">
        <v>245</v>
      </c>
      <c r="C71" s="15"/>
      <c r="D71" s="15"/>
      <c r="E71" s="1"/>
    </row>
    <row r="72" spans="1:5" ht="12" customHeight="1" x14ac:dyDescent="0.25">
      <c r="A72" s="1"/>
      <c r="B72" s="15" t="s">
        <v>246</v>
      </c>
      <c r="C72" s="15"/>
      <c r="D72" s="15"/>
      <c r="E72" s="1"/>
    </row>
    <row r="73" spans="1:5" ht="12" customHeight="1" x14ac:dyDescent="0.25">
      <c r="A73" s="1"/>
      <c r="B73" s="15" t="s">
        <v>247</v>
      </c>
      <c r="C73" s="15"/>
      <c r="D73" s="15"/>
      <c r="E73" s="1"/>
    </row>
    <row r="74" spans="1:5" ht="12" customHeight="1" x14ac:dyDescent="0.25">
      <c r="A74" s="1"/>
      <c r="B74" s="15" t="s">
        <v>248</v>
      </c>
      <c r="C74" s="15"/>
      <c r="D74" s="15"/>
      <c r="E74" s="1"/>
    </row>
    <row r="75" spans="1:5" ht="12" customHeight="1" x14ac:dyDescent="0.25">
      <c r="A75" s="1"/>
      <c r="B75" s="15" t="s">
        <v>249</v>
      </c>
      <c r="C75" s="15"/>
      <c r="D75" s="15"/>
      <c r="E75" s="1"/>
    </row>
    <row r="76" spans="1:5" ht="12" customHeight="1" x14ac:dyDescent="0.25">
      <c r="A76" s="1"/>
      <c r="B76" s="15" t="s">
        <v>250</v>
      </c>
      <c r="C76" s="15"/>
      <c r="D76" s="15"/>
      <c r="E76" s="1"/>
    </row>
    <row r="77" spans="1:5" ht="12" customHeight="1" x14ac:dyDescent="0.25">
      <c r="A77" s="1"/>
      <c r="B77" s="15" t="s">
        <v>251</v>
      </c>
      <c r="C77" s="15"/>
      <c r="D77" s="15"/>
      <c r="E77" s="1"/>
    </row>
    <row r="78" spans="1:5" ht="12" customHeight="1" x14ac:dyDescent="0.25">
      <c r="A78" s="1"/>
      <c r="B78" s="15" t="s">
        <v>252</v>
      </c>
      <c r="C78" s="15"/>
      <c r="D78" s="15"/>
      <c r="E78" s="1"/>
    </row>
    <row r="79" spans="1:5" ht="12" customHeight="1" x14ac:dyDescent="0.25">
      <c r="A79" s="1"/>
      <c r="B79" s="15" t="s">
        <v>253</v>
      </c>
      <c r="C79" s="15"/>
      <c r="D79" s="15"/>
      <c r="E79" s="1"/>
    </row>
    <row r="80" spans="1:5" ht="12" customHeight="1" x14ac:dyDescent="0.25">
      <c r="A80" s="1"/>
      <c r="B80" s="15" t="s">
        <v>254</v>
      </c>
      <c r="C80" s="15"/>
      <c r="D80" s="15"/>
      <c r="E80" s="1"/>
    </row>
    <row r="81" spans="1:5" ht="12" customHeight="1" x14ac:dyDescent="0.25">
      <c r="A81" s="1"/>
      <c r="B81" s="15" t="s">
        <v>255</v>
      </c>
      <c r="C81" s="15"/>
      <c r="D81" s="15"/>
      <c r="E81" s="1"/>
    </row>
    <row r="82" spans="1:5" ht="12" customHeight="1" x14ac:dyDescent="0.25">
      <c r="A82" s="1"/>
      <c r="B82" s="15" t="s">
        <v>256</v>
      </c>
      <c r="C82" s="15"/>
      <c r="D82" s="15"/>
      <c r="E82" s="1"/>
    </row>
    <row r="83" spans="1:5" ht="12" customHeight="1" x14ac:dyDescent="0.25">
      <c r="A83" s="1"/>
      <c r="B83" s="15" t="s">
        <v>257</v>
      </c>
      <c r="C83" s="15"/>
      <c r="D83" s="15"/>
      <c r="E83" s="1"/>
    </row>
    <row r="84" spans="1:5" ht="12" customHeight="1" x14ac:dyDescent="0.25">
      <c r="A84" s="1"/>
      <c r="B84" s="15" t="s">
        <v>258</v>
      </c>
      <c r="C84" s="15"/>
      <c r="D84" s="15"/>
      <c r="E84" s="1"/>
    </row>
    <row r="85" spans="1:5" ht="12" customHeight="1" x14ac:dyDescent="0.25">
      <c r="A85" s="1"/>
      <c r="B85" s="15" t="s">
        <v>259</v>
      </c>
      <c r="C85" s="15"/>
      <c r="D85" s="15"/>
      <c r="E85" s="1"/>
    </row>
    <row r="86" spans="1:5" ht="12" customHeight="1" x14ac:dyDescent="0.25">
      <c r="A86" s="1"/>
      <c r="B86" s="15" t="s">
        <v>260</v>
      </c>
      <c r="C86" s="15"/>
      <c r="D86" s="15"/>
      <c r="E86" s="1"/>
    </row>
    <row r="87" spans="1:5" ht="12" customHeight="1" x14ac:dyDescent="0.25">
      <c r="A87" s="1"/>
      <c r="B87" s="15" t="s">
        <v>261</v>
      </c>
      <c r="C87" s="15"/>
      <c r="D87" s="15"/>
      <c r="E87" s="1"/>
    </row>
    <row r="88" spans="1:5" ht="12" customHeight="1" x14ac:dyDescent="0.25">
      <c r="A88" s="1"/>
      <c r="B88" s="15" t="s">
        <v>262</v>
      </c>
      <c r="C88" s="15"/>
      <c r="D88" s="15"/>
      <c r="E88" s="1"/>
    </row>
    <row r="89" spans="1:5" ht="12" customHeight="1" x14ac:dyDescent="0.25">
      <c r="A89" s="1"/>
      <c r="B89" s="15" t="s">
        <v>263</v>
      </c>
      <c r="C89" s="15"/>
      <c r="D89" s="15"/>
      <c r="E89" s="1"/>
    </row>
    <row r="90" spans="1:5" ht="12" customHeight="1" x14ac:dyDescent="0.25">
      <c r="A90" s="1"/>
      <c r="B90" s="15" t="s">
        <v>264</v>
      </c>
      <c r="C90" s="15"/>
      <c r="D90" s="15"/>
      <c r="E90" s="1"/>
    </row>
    <row r="91" spans="1:5" ht="12" customHeight="1" x14ac:dyDescent="0.25">
      <c r="A91" s="1"/>
      <c r="B91" s="15" t="s">
        <v>265</v>
      </c>
      <c r="C91" s="15"/>
      <c r="D91" s="15"/>
      <c r="E91" s="1"/>
    </row>
    <row r="92" spans="1:5" ht="12" customHeight="1" x14ac:dyDescent="0.25">
      <c r="A92" s="1"/>
      <c r="B92" s="15" t="s">
        <v>266</v>
      </c>
      <c r="C92" s="15"/>
      <c r="D92" s="15"/>
      <c r="E92" s="1"/>
    </row>
    <row r="93" spans="1:5" ht="12" customHeight="1" x14ac:dyDescent="0.25">
      <c r="A93" s="1"/>
      <c r="B93" s="15" t="s">
        <v>267</v>
      </c>
      <c r="C93" s="15"/>
      <c r="D93" s="15"/>
      <c r="E93" s="1"/>
    </row>
    <row r="94" spans="1:5" ht="12" customHeight="1" x14ac:dyDescent="0.25">
      <c r="A94" s="1"/>
      <c r="B94" s="15" t="s">
        <v>268</v>
      </c>
      <c r="C94" s="15"/>
      <c r="D94" s="15"/>
      <c r="E94" s="1"/>
    </row>
    <row r="95" spans="1:5" ht="12" customHeight="1" x14ac:dyDescent="0.25">
      <c r="A95" s="1"/>
      <c r="B95" s="15" t="s">
        <v>269</v>
      </c>
      <c r="C95" s="15"/>
      <c r="D95" s="15"/>
      <c r="E95" s="1"/>
    </row>
    <row r="96" spans="1:5" ht="12" customHeight="1" x14ac:dyDescent="0.25">
      <c r="A96" s="1"/>
      <c r="B96" s="15" t="s">
        <v>270</v>
      </c>
      <c r="C96" s="15"/>
      <c r="D96" s="15"/>
      <c r="E96" s="1"/>
    </row>
    <row r="97" spans="1:5" ht="12" customHeight="1" x14ac:dyDescent="0.25">
      <c r="A97" s="1"/>
      <c r="B97" s="15" t="s">
        <v>271</v>
      </c>
      <c r="C97" s="15"/>
      <c r="D97" s="15"/>
      <c r="E97" s="1"/>
    </row>
    <row r="98" spans="1:5" ht="12" customHeight="1" x14ac:dyDescent="0.25">
      <c r="A98" s="1"/>
      <c r="B98" s="15" t="s">
        <v>272</v>
      </c>
      <c r="C98" s="15"/>
      <c r="D98" s="15"/>
      <c r="E98" s="1"/>
    </row>
    <row r="99" spans="1:5" ht="12" customHeight="1" x14ac:dyDescent="0.25">
      <c r="A99" s="1"/>
      <c r="B99" s="15" t="s">
        <v>273</v>
      </c>
      <c r="C99" s="15"/>
      <c r="D99" s="15"/>
      <c r="E99" s="1"/>
    </row>
    <row r="100" spans="1:5" ht="12" customHeight="1" x14ac:dyDescent="0.25">
      <c r="A100" s="1"/>
      <c r="B100" s="15" t="s">
        <v>274</v>
      </c>
      <c r="C100" s="15"/>
      <c r="D100" s="15"/>
      <c r="E100" s="1"/>
    </row>
    <row r="101" spans="1:5" ht="12" customHeight="1" x14ac:dyDescent="0.25">
      <c r="A101" s="1"/>
      <c r="B101" s="15" t="s">
        <v>275</v>
      </c>
      <c r="C101" s="15"/>
      <c r="D101" s="15"/>
      <c r="E101" s="1"/>
    </row>
    <row r="102" spans="1:5" ht="12" customHeight="1" x14ac:dyDescent="0.25">
      <c r="A102" s="1"/>
      <c r="B102" s="15" t="s">
        <v>276</v>
      </c>
      <c r="C102" s="15"/>
      <c r="D102" s="15"/>
      <c r="E102" s="1"/>
    </row>
    <row r="103" spans="1:5" ht="12" customHeight="1" x14ac:dyDescent="0.25">
      <c r="A103" s="1"/>
      <c r="B103" s="15" t="s">
        <v>277</v>
      </c>
      <c r="C103" s="15"/>
      <c r="D103" s="15"/>
      <c r="E103" s="1"/>
    </row>
    <row r="104" spans="1:5" ht="12" customHeight="1" x14ac:dyDescent="0.25">
      <c r="A104" s="1"/>
      <c r="B104" s="1"/>
      <c r="C104" s="1"/>
      <c r="D104" s="1"/>
      <c r="E104" s="1"/>
    </row>
    <row r="105" spans="1:5" ht="12" customHeight="1" x14ac:dyDescent="0.25">
      <c r="A105" s="1"/>
      <c r="B105" s="1"/>
      <c r="C105" s="1"/>
      <c r="D105" s="1"/>
      <c r="E105" s="1"/>
    </row>
  </sheetData>
  <sheetProtection sheet="1" objects="1" scenarios="1"/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PSN-106</vt:lpstr>
      <vt:lpstr>Device Database</vt:lpstr>
      <vt:lpstr>User Defined</vt:lpstr>
      <vt:lpstr>Conv_Detectors</vt:lpstr>
      <vt:lpstr>Horn_Strobes</vt:lpstr>
      <vt:lpstr>Horns</vt:lpstr>
      <vt:lpstr>MiniHorns</vt:lpstr>
      <vt:lpstr>Other_Notification</vt:lpstr>
      <vt:lpstr>PLINK_Devices</vt:lpstr>
      <vt:lpstr>'PSN-106'!Print_Area</vt:lpstr>
      <vt:lpstr>SLC_Aux_Power</vt:lpstr>
      <vt:lpstr>Strobes</vt:lpstr>
      <vt:lpstr>User_Defined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Summers</dc:creator>
  <cp:lastModifiedBy>Tony Moore</cp:lastModifiedBy>
  <cp:lastPrinted>2019-10-25T15:14:29Z</cp:lastPrinted>
  <dcterms:created xsi:type="dcterms:W3CDTF">2011-12-25T02:49:30Z</dcterms:created>
  <dcterms:modified xsi:type="dcterms:W3CDTF">2024-08-15T14:34:17Z</dcterms:modified>
</cp:coreProperties>
</file>