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lsonc\SynologyDrive\Potter\NPD\Projects\CRC-300\Programming\"/>
    </mc:Choice>
  </mc:AlternateContent>
  <xr:revisionPtr revIDLastSave="0" documentId="8_{B4139343-1F15-4B68-B7BC-A88DA2CAF9E0}" xr6:coauthVersionLast="47" xr6:coauthVersionMax="47" xr10:uidLastSave="{00000000-0000-0000-0000-000000000000}"/>
  <bookViews>
    <workbookView xWindow="-98" yWindow="-98" windowWidth="21795" windowHeight="13996" xr2:uid="{00000000-000D-0000-FFFF-FFFF00000000}"/>
  </bookViews>
  <sheets>
    <sheet name="CRC-300" sheetId="1" r:id="rId1"/>
    <sheet name="Device Database" sheetId="2" state="hidden" r:id="rId2"/>
    <sheet name="User Defined" sheetId="3" r:id="rId3"/>
  </sheets>
  <externalReferences>
    <externalReference r:id="rId4"/>
  </externalReferences>
  <definedNames>
    <definedName name="_xlnm._FilterDatabase" localSheetId="0" hidden="1">'CRC-300'!$B$77:$I$91</definedName>
    <definedName name="_xlnm._FilterDatabase" localSheetId="1" hidden="1">'Device Database'!$B$1:$D$143</definedName>
    <definedName name="Conv_Detectors">'Device Database'!$B$434:$B$440</definedName>
    <definedName name="Horn_Strobes">'Device Database'!$B$4:$B$172</definedName>
    <definedName name="Horns">'Device Database'!$B$356:$B$368</definedName>
    <definedName name="MiniHorns">'Device Database'!$B$394:$B$397</definedName>
    <definedName name="Other_Notification">'Device Database'!$B$401:$B$413</definedName>
    <definedName name="PLINK_Devices">'Device Database'!$B$444:$B$446</definedName>
    <definedName name="_xlnm.Print_Area" localSheetId="0">'CRC-300'!$A$1:$J$175</definedName>
    <definedName name="SLC_Aux_Power">'Device Database'!$B$418:$B$430</definedName>
    <definedName name="Strobes">'Device Database'!$B$206:$B$344</definedName>
    <definedName name="User_Defined">'User Defined'!$B$4:$B$103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3" i="1" l="1"/>
  <c r="G33" i="1"/>
  <c r="I21" i="1"/>
  <c r="G21" i="1"/>
  <c r="I154" i="1" l="1"/>
  <c r="G154" i="1"/>
  <c r="I153" i="1"/>
  <c r="G153" i="1"/>
  <c r="I152" i="1"/>
  <c r="G152" i="1"/>
  <c r="H151" i="1"/>
  <c r="I151" i="1" s="1"/>
  <c r="F151" i="1"/>
  <c r="G151" i="1" s="1"/>
  <c r="H150" i="1"/>
  <c r="I150" i="1" s="1"/>
  <c r="F150" i="1"/>
  <c r="G150" i="1" s="1"/>
  <c r="H149" i="1"/>
  <c r="I149" i="1" s="1"/>
  <c r="F149" i="1"/>
  <c r="G149" i="1" s="1"/>
  <c r="H148" i="1"/>
  <c r="I148" i="1" s="1"/>
  <c r="F148" i="1"/>
  <c r="G148" i="1" s="1"/>
  <c r="H147" i="1"/>
  <c r="I147" i="1" s="1"/>
  <c r="F147" i="1"/>
  <c r="G147" i="1" s="1"/>
  <c r="D143" i="1"/>
  <c r="F143" i="1" s="1"/>
  <c r="D141" i="1"/>
  <c r="I138" i="1"/>
  <c r="G155" i="1" l="1"/>
  <c r="G143" i="1"/>
  <c r="H143" i="1" s="1"/>
  <c r="I155" i="1"/>
  <c r="H167" i="1" l="1"/>
  <c r="H168" i="1"/>
  <c r="H169" i="1"/>
  <c r="H170" i="1"/>
  <c r="F167" i="1"/>
  <c r="F168" i="1"/>
  <c r="F169" i="1"/>
  <c r="F170" i="1"/>
  <c r="H166" i="1"/>
  <c r="F166" i="1"/>
  <c r="F58" i="1"/>
  <c r="I157" i="1" l="1"/>
  <c r="D160" i="1"/>
  <c r="D162" i="1"/>
  <c r="F162" i="1" s="1"/>
  <c r="G166" i="1"/>
  <c r="I166" i="1"/>
  <c r="G167" i="1"/>
  <c r="I167" i="1"/>
  <c r="G168" i="1"/>
  <c r="I168" i="1"/>
  <c r="G169" i="1"/>
  <c r="I169" i="1"/>
  <c r="G170" i="1"/>
  <c r="I170" i="1"/>
  <c r="G171" i="1"/>
  <c r="I171" i="1"/>
  <c r="G172" i="1"/>
  <c r="I172" i="1"/>
  <c r="G173" i="1"/>
  <c r="I173" i="1"/>
  <c r="B174" i="1"/>
  <c r="I174" i="1" l="1"/>
  <c r="I35" i="1" s="1"/>
  <c r="G162" i="1"/>
  <c r="H162" i="1" s="1"/>
  <c r="G174" i="1"/>
  <c r="G35" i="1" s="1"/>
  <c r="H127" i="1"/>
  <c r="H126" i="1"/>
  <c r="H125" i="1"/>
  <c r="H124" i="1"/>
  <c r="H123" i="1"/>
  <c r="H104" i="1"/>
  <c r="H103" i="1"/>
  <c r="H102" i="1"/>
  <c r="H101" i="1"/>
  <c r="H100" i="1"/>
  <c r="H83" i="1"/>
  <c r="H82" i="1"/>
  <c r="H81" i="1"/>
  <c r="H80" i="1"/>
  <c r="H79" i="1"/>
  <c r="H62" i="1"/>
  <c r="H61" i="1"/>
  <c r="H60" i="1"/>
  <c r="H59" i="1"/>
  <c r="H58" i="1"/>
  <c r="F127" i="1"/>
  <c r="F126" i="1"/>
  <c r="F125" i="1"/>
  <c r="F124" i="1"/>
  <c r="F123" i="1"/>
  <c r="F104" i="1"/>
  <c r="F103" i="1"/>
  <c r="F102" i="1"/>
  <c r="F101" i="1"/>
  <c r="F100" i="1"/>
  <c r="F83" i="1"/>
  <c r="F82" i="1"/>
  <c r="F81" i="1"/>
  <c r="F80" i="1"/>
  <c r="F79" i="1"/>
  <c r="F62" i="1"/>
  <c r="F61" i="1"/>
  <c r="F60" i="1"/>
  <c r="F59" i="1"/>
  <c r="C25" i="1"/>
  <c r="D25" i="1"/>
  <c r="C26" i="1"/>
  <c r="D26" i="1"/>
  <c r="C27" i="1"/>
  <c r="D27" i="1"/>
  <c r="C28" i="1"/>
  <c r="D28" i="1"/>
  <c r="G38" i="1"/>
  <c r="I38" i="1"/>
  <c r="I42" i="1"/>
  <c r="G47" i="1"/>
  <c r="I47" i="1"/>
  <c r="I49" i="1"/>
  <c r="D119" i="1" l="1"/>
  <c r="D96" i="1"/>
  <c r="D75" i="1"/>
  <c r="D54" i="1"/>
  <c r="I84" i="1" l="1"/>
  <c r="I85" i="1"/>
  <c r="I86" i="1"/>
  <c r="I87" i="1"/>
  <c r="I88" i="1"/>
  <c r="G84" i="1"/>
  <c r="G85" i="1"/>
  <c r="G86" i="1"/>
  <c r="G87" i="1"/>
  <c r="G88" i="1"/>
  <c r="I63" i="1"/>
  <c r="I64" i="1"/>
  <c r="I65" i="1"/>
  <c r="I66" i="1"/>
  <c r="I67" i="1"/>
  <c r="G63" i="1"/>
  <c r="G64" i="1"/>
  <c r="G65" i="1"/>
  <c r="G66" i="1"/>
  <c r="G67" i="1"/>
  <c r="I20" i="1"/>
  <c r="G20" i="1"/>
  <c r="I80" i="1"/>
  <c r="I81" i="1"/>
  <c r="I82" i="1"/>
  <c r="I83" i="1"/>
  <c r="G80" i="1"/>
  <c r="G81" i="1"/>
  <c r="G82" i="1"/>
  <c r="G83" i="1"/>
  <c r="I59" i="1"/>
  <c r="I60" i="1"/>
  <c r="I61" i="1"/>
  <c r="I62" i="1"/>
  <c r="G59" i="1"/>
  <c r="G60" i="1"/>
  <c r="G61" i="1"/>
  <c r="G62" i="1"/>
  <c r="I123" i="1" l="1"/>
  <c r="G123" i="1"/>
  <c r="I100" i="1"/>
  <c r="G100" i="1"/>
  <c r="I79" i="1"/>
  <c r="G79" i="1"/>
  <c r="I136" i="1" l="1"/>
  <c r="G136" i="1"/>
  <c r="B133" i="1"/>
  <c r="I132" i="1"/>
  <c r="G132" i="1"/>
  <c r="I131" i="1"/>
  <c r="G131" i="1"/>
  <c r="I130" i="1"/>
  <c r="G130" i="1"/>
  <c r="I129" i="1"/>
  <c r="G129" i="1"/>
  <c r="I128" i="1"/>
  <c r="G128" i="1"/>
  <c r="I127" i="1"/>
  <c r="G127" i="1"/>
  <c r="I126" i="1"/>
  <c r="G126" i="1"/>
  <c r="I125" i="1"/>
  <c r="G125" i="1"/>
  <c r="I124" i="1"/>
  <c r="G124" i="1"/>
  <c r="I114" i="1"/>
  <c r="F119" i="1"/>
  <c r="D117" i="1"/>
  <c r="B110" i="1"/>
  <c r="I109" i="1"/>
  <c r="G109" i="1"/>
  <c r="I108" i="1"/>
  <c r="G108" i="1"/>
  <c r="I107" i="1"/>
  <c r="G107" i="1"/>
  <c r="I106" i="1"/>
  <c r="G101" i="1"/>
  <c r="G102" i="1"/>
  <c r="G103" i="1"/>
  <c r="G104" i="1"/>
  <c r="G105" i="1"/>
  <c r="I105" i="1"/>
  <c r="I104" i="1"/>
  <c r="I103" i="1"/>
  <c r="I102" i="1"/>
  <c r="I101" i="1"/>
  <c r="F96" i="1"/>
  <c r="D94" i="1"/>
  <c r="I91" i="1"/>
  <c r="F75" i="1"/>
  <c r="F54" i="1"/>
  <c r="B89" i="1"/>
  <c r="D73" i="1"/>
  <c r="I70" i="1"/>
  <c r="B68" i="1"/>
  <c r="G58" i="1"/>
  <c r="I58" i="1"/>
  <c r="D52" i="1"/>
  <c r="I89" i="1" l="1"/>
  <c r="I26" i="1" s="1"/>
  <c r="G89" i="1"/>
  <c r="G26" i="1" s="1"/>
  <c r="I110" i="1"/>
  <c r="I27" i="1" s="1"/>
  <c r="G54" i="1"/>
  <c r="H54" i="1" s="1"/>
  <c r="G68" i="1"/>
  <c r="G25" i="1" s="1"/>
  <c r="G96" i="1"/>
  <c r="H96" i="1" s="1"/>
  <c r="G110" i="1"/>
  <c r="G27" i="1" s="1"/>
  <c r="G133" i="1"/>
  <c r="G28" i="1" s="1"/>
  <c r="G119" i="1"/>
  <c r="H119" i="1" s="1"/>
  <c r="I68" i="1"/>
  <c r="I25" i="1" s="1"/>
  <c r="G75" i="1"/>
  <c r="H75" i="1" s="1"/>
  <c r="I133" i="1"/>
  <c r="I28" i="1" s="1"/>
  <c r="I29" i="1" l="1"/>
  <c r="I34" i="1" s="1"/>
  <c r="I37" i="1" s="1"/>
  <c r="G29" i="1"/>
  <c r="G34" i="1" s="1"/>
  <c r="G37" i="1" s="1"/>
  <c r="I39" i="1" l="1"/>
  <c r="G39" i="1"/>
  <c r="I41" i="1" l="1"/>
  <c r="I4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Terry@PotterSignal</author>
    <author>Craig Summers</author>
  </authors>
  <commentList>
    <comment ref="I42" authorId="0" shapeId="0" xr:uid="{A5D9EA7F-EC28-401C-A9F6-8E50CF362FE8}">
      <text>
        <r>
          <rPr>
            <b/>
            <sz val="9"/>
            <color indexed="81"/>
            <rFont val="Tahoma"/>
            <family val="2"/>
          </rPr>
          <t>10.6.7.2.1 NFPA 72</t>
        </r>
        <r>
          <rPr>
            <sz val="9"/>
            <color indexed="81"/>
            <rFont val="Tahoma"/>
            <family val="2"/>
          </rPr>
          <t xml:space="preserve">
Battery calculation shall include a 20% safety margin to the calculated amp-hour rating.
</t>
        </r>
      </text>
    </comment>
    <comment ref="I54" authorId="1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Enter the lowest minimum voltage required to operate any of the devices on this circuit.
</t>
        </r>
      </text>
    </comment>
    <comment ref="I75" authorId="1" shapeId="0" xr:uid="{00000000-0006-0000-0000-000002000000}">
      <text>
        <r>
          <rPr>
            <sz val="9"/>
            <color indexed="81"/>
            <rFont val="Tahoma"/>
            <family val="2"/>
          </rPr>
          <t xml:space="preserve">Enter the lowest minimum voltage required to operate any of the devices on this circuit.
</t>
        </r>
      </text>
    </comment>
    <comment ref="I96" authorId="1" shapeId="0" xr:uid="{00000000-0006-0000-0000-000003000000}">
      <text>
        <r>
          <rPr>
            <sz val="9"/>
            <color indexed="81"/>
            <rFont val="Tahoma"/>
            <family val="2"/>
          </rPr>
          <t xml:space="preserve">Enter the lowest minimum voltage required to operate any of the devices on this circuit.
</t>
        </r>
      </text>
    </comment>
    <comment ref="I119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Enter the lowest minimum voltage required to operate any of the devices on this circuit.
</t>
        </r>
      </text>
    </comment>
    <comment ref="I143" authorId="1" shapeId="0" xr:uid="{022B38E7-6BFB-4CE9-8FEB-3A1A16DCA83A}">
      <text>
        <r>
          <rPr>
            <sz val="9"/>
            <color indexed="81"/>
            <rFont val="Tahoma"/>
            <family val="2"/>
          </rPr>
          <t xml:space="preserve">Enter the lowest minimum voltage required to operate any of the devices on this circuit.
</t>
        </r>
      </text>
    </comment>
    <comment ref="I162" authorId="1" shapeId="0" xr:uid="{00000000-0006-0000-0000-000007000000}">
      <text>
        <r>
          <rPr>
            <sz val="9"/>
            <color indexed="81"/>
            <rFont val="Tahoma"/>
            <family val="2"/>
          </rPr>
          <t xml:space="preserve">Enter the lowest minimum voltage required to operate any of the devices on this circuit.
</t>
        </r>
      </text>
    </comment>
  </commentList>
</comments>
</file>

<file path=xl/sharedStrings.xml><?xml version="1.0" encoding="utf-8"?>
<sst xmlns="http://schemas.openxmlformats.org/spreadsheetml/2006/main" count="740" uniqueCount="551">
  <si>
    <t>Qty</t>
  </si>
  <si>
    <t>Part #</t>
  </si>
  <si>
    <t>Standby</t>
  </si>
  <si>
    <t>Alarm</t>
  </si>
  <si>
    <t>Actual Ohms</t>
  </si>
  <si>
    <t xml:space="preserve">Project Name: </t>
  </si>
  <si>
    <t xml:space="preserve">Standby Hours: </t>
  </si>
  <si>
    <t xml:space="preserve">Alarm Mins: </t>
  </si>
  <si>
    <t xml:space="preserve">Date: </t>
  </si>
  <si>
    <t xml:space="preserve">Location: </t>
  </si>
  <si>
    <t xml:space="preserve">Model #: </t>
  </si>
  <si>
    <t>Use</t>
  </si>
  <si>
    <t>Ohms/1000ft</t>
  </si>
  <si>
    <t>Length 1-Way</t>
  </si>
  <si>
    <t>Volts @ EOL</t>
  </si>
  <si>
    <t>Each</t>
  </si>
  <si>
    <t>Total</t>
  </si>
  <si>
    <t xml:space="preserve">Total Standby: </t>
  </si>
  <si>
    <t xml:space="preserve">Total Alarm: </t>
  </si>
  <si>
    <t xml:space="preserve">Efficiency Factor: </t>
  </si>
  <si>
    <t xml:space="preserve">Required Battery AmpHours: </t>
  </si>
  <si>
    <t xml:space="preserve">Battery AmpHours Provided: </t>
  </si>
  <si>
    <t>Description</t>
  </si>
  <si>
    <t xml:space="preserve">Max Panel Current (amps): </t>
  </si>
  <si>
    <t xml:space="preserve">Total Combined Standby &amp; Alarm AmpHours Required: </t>
  </si>
  <si>
    <t xml:space="preserve">Panel ID: </t>
  </si>
  <si>
    <t xml:space="preserve">Description: </t>
  </si>
  <si>
    <t>Standby (amps)</t>
  </si>
  <si>
    <t>Alarm (amps)</t>
  </si>
  <si>
    <t>#12 Solid</t>
  </si>
  <si>
    <t>#14 Solid</t>
  </si>
  <si>
    <t>#14 Stranded</t>
  </si>
  <si>
    <t>#16 Solid</t>
  </si>
  <si>
    <t>#16 Stranded</t>
  </si>
  <si>
    <t>#18 Solid</t>
  </si>
  <si>
    <t>#18 Stranded</t>
  </si>
  <si>
    <t>Unused</t>
  </si>
  <si>
    <t>City Tie</t>
  </si>
  <si>
    <t>Aux Power</t>
  </si>
  <si>
    <t>Wire Type</t>
  </si>
  <si>
    <t>Door Holders</t>
  </si>
  <si>
    <t>User Defined</t>
  </si>
  <si>
    <t>Horns</t>
  </si>
  <si>
    <t>Conv Detectors</t>
  </si>
  <si>
    <t>User Defined 1</t>
  </si>
  <si>
    <t>User Defined 2</t>
  </si>
  <si>
    <t>User Defined 3</t>
  </si>
  <si>
    <t>User Defined 4</t>
  </si>
  <si>
    <t>User Defined 5</t>
  </si>
  <si>
    <t>User Defined 6</t>
  </si>
  <si>
    <t>User Defined 7</t>
  </si>
  <si>
    <t>User Defined 8</t>
  </si>
  <si>
    <t>User Defined 9</t>
  </si>
  <si>
    <t>User Defined 10</t>
  </si>
  <si>
    <t>User Defined 11</t>
  </si>
  <si>
    <t>User Defined 12</t>
  </si>
  <si>
    <t>User Defined 13</t>
  </si>
  <si>
    <t>User Defined 14</t>
  </si>
  <si>
    <t>User Defined 15</t>
  </si>
  <si>
    <t>User Defined 16</t>
  </si>
  <si>
    <t>User Defined 17</t>
  </si>
  <si>
    <t>User Defined 18</t>
  </si>
  <si>
    <t>User Defined 19</t>
  </si>
  <si>
    <t>User Defined 20</t>
  </si>
  <si>
    <t>User Defined 21</t>
  </si>
  <si>
    <t>User Defined 22</t>
  </si>
  <si>
    <t>User Defined 23</t>
  </si>
  <si>
    <t>User Defined 24</t>
  </si>
  <si>
    <t>User Defined 25</t>
  </si>
  <si>
    <t>User Defined 26</t>
  </si>
  <si>
    <t>User Defined 27</t>
  </si>
  <si>
    <t>User Defined 28</t>
  </si>
  <si>
    <t>User Defined 29</t>
  </si>
  <si>
    <t>User Defined 30</t>
  </si>
  <si>
    <t>User Defined 31</t>
  </si>
  <si>
    <t>User Defined 32</t>
  </si>
  <si>
    <t>User Defined 33</t>
  </si>
  <si>
    <t>User Defined 34</t>
  </si>
  <si>
    <t>User Defined 35</t>
  </si>
  <si>
    <t>User Defined 36</t>
  </si>
  <si>
    <t>User Defined 37</t>
  </si>
  <si>
    <t>User Defined 38</t>
  </si>
  <si>
    <t>User Defined 39</t>
  </si>
  <si>
    <t>User Defined 40</t>
  </si>
  <si>
    <t>User Defined 41</t>
  </si>
  <si>
    <t>User Defined 42</t>
  </si>
  <si>
    <t>User Defined 43</t>
  </si>
  <si>
    <t>User Defined 44</t>
  </si>
  <si>
    <t>User Defined 45</t>
  </si>
  <si>
    <t>User Defined 46</t>
  </si>
  <si>
    <t>User Defined 47</t>
  </si>
  <si>
    <t>User Defined 48</t>
  </si>
  <si>
    <t>User Defined 49</t>
  </si>
  <si>
    <t>User Defined 50</t>
  </si>
  <si>
    <t>Circuit Devices</t>
  </si>
  <si>
    <t>Strobes</t>
  </si>
  <si>
    <t>Total Standby:</t>
  </si>
  <si>
    <t>Usage:</t>
  </si>
  <si>
    <t>Min Volts Req'd</t>
  </si>
  <si>
    <t xml:space="preserve">MAX Circuit Current (amps): </t>
  </si>
  <si>
    <t xml:space="preserve">Source Voltage Used (VDC): </t>
  </si>
  <si>
    <t>Horn Strobes</t>
  </si>
  <si>
    <t>MiniHorns</t>
  </si>
  <si>
    <t>Lookup Type</t>
  </si>
  <si>
    <t>Notification</t>
  </si>
  <si>
    <t>Doors (Low AC Drop)</t>
  </si>
  <si>
    <t>Potter MH-12/24 MiniHorn</t>
  </si>
  <si>
    <t>AH Required:</t>
  </si>
  <si>
    <t xml:space="preserve"> AH Required:</t>
  </si>
  <si>
    <t>User Defined 51</t>
  </si>
  <si>
    <t>User Defined 52</t>
  </si>
  <si>
    <t>User Defined 53</t>
  </si>
  <si>
    <t>User Defined 54</t>
  </si>
  <si>
    <t>User Defined 55</t>
  </si>
  <si>
    <t>User Defined 56</t>
  </si>
  <si>
    <t>User Defined 57</t>
  </si>
  <si>
    <t>User Defined 58</t>
  </si>
  <si>
    <t>User Defined 59</t>
  </si>
  <si>
    <t>User Defined 60</t>
  </si>
  <si>
    <t>User Defined 61</t>
  </si>
  <si>
    <t>User Defined 62</t>
  </si>
  <si>
    <t>User Defined 63</t>
  </si>
  <si>
    <t>User Defined 64</t>
  </si>
  <si>
    <t>User Defined 65</t>
  </si>
  <si>
    <t>User Defined 66</t>
  </si>
  <si>
    <t>User Defined 67</t>
  </si>
  <si>
    <t>User Defined 68</t>
  </si>
  <si>
    <t>User Defined 69</t>
  </si>
  <si>
    <t>User Defined 70</t>
  </si>
  <si>
    <t>User Defined 71</t>
  </si>
  <si>
    <t>User Defined 72</t>
  </si>
  <si>
    <t>User Defined 73</t>
  </si>
  <si>
    <t>User Defined 74</t>
  </si>
  <si>
    <t>User Defined 75</t>
  </si>
  <si>
    <t>User Defined 76</t>
  </si>
  <si>
    <t>User Defined 77</t>
  </si>
  <si>
    <t>User Defined 78</t>
  </si>
  <si>
    <t>User Defined 79</t>
  </si>
  <si>
    <t>User Defined 80</t>
  </si>
  <si>
    <t>User Defined 81</t>
  </si>
  <si>
    <t>User Defined 82</t>
  </si>
  <si>
    <t>User Defined 83</t>
  </si>
  <si>
    <t>User Defined 84</t>
  </si>
  <si>
    <t>User Defined 85</t>
  </si>
  <si>
    <t>User Defined 86</t>
  </si>
  <si>
    <t>User Defined 87</t>
  </si>
  <si>
    <t>User Defined 88</t>
  </si>
  <si>
    <t>User Defined 89</t>
  </si>
  <si>
    <t>User Defined 90</t>
  </si>
  <si>
    <t>User Defined 91</t>
  </si>
  <si>
    <t>User Defined 92</t>
  </si>
  <si>
    <t>User Defined 93</t>
  </si>
  <si>
    <t>User Defined 94</t>
  </si>
  <si>
    <t>User Defined 95</t>
  </si>
  <si>
    <t>User Defined 96</t>
  </si>
  <si>
    <t>User Defined 97</t>
  </si>
  <si>
    <t>User Defined 98</t>
  </si>
  <si>
    <t>User Defined 99</t>
  </si>
  <si>
    <t>User Defined 100</t>
  </si>
  <si>
    <t>Potter DSD-P Duct Detector</t>
  </si>
  <si>
    <t>Other Notification</t>
  </si>
  <si>
    <t>Conventional Detectors</t>
  </si>
  <si>
    <t>User Defined Parts</t>
  </si>
  <si>
    <t>to these bottom 5 rows</t>
  </si>
  <si>
    <t>User can add devices on the fly</t>
  </si>
  <si>
    <t>(No lookup function)</t>
  </si>
  <si>
    <t>Polarity Reversal</t>
  </si>
  <si>
    <t>Contact Input</t>
  </si>
  <si>
    <t xml:space="preserve">Panel Standby: </t>
  </si>
  <si>
    <t xml:space="preserve">Panel Alarm: </t>
  </si>
  <si>
    <t>Battery Calculation Summary</t>
  </si>
  <si>
    <t xml:space="preserve">Panel Current: </t>
  </si>
  <si>
    <t xml:space="preserve">Installed By: </t>
  </si>
  <si>
    <t xml:space="preserve">Designed By: </t>
  </si>
  <si>
    <t>(Current draws listed are 2400/3000HZ Temporal audible setting)</t>
  </si>
  <si>
    <t>User assumes all responsibility to ensure the quantities and current draw values in this worksheet are accurate prior to submittal.</t>
  </si>
  <si>
    <t>Class B</t>
  </si>
  <si>
    <t>Class A</t>
  </si>
  <si>
    <t>Note: The cabinet will house two 8 AH or 18 AH batteries.  The charging circuit is rated for up to two 55 AH batteries.</t>
  </si>
  <si>
    <t>DRV-50 LED Power</t>
  </si>
  <si>
    <t>RLY-5 Power</t>
  </si>
  <si>
    <t>LED-16 LED Power</t>
  </si>
  <si>
    <t>PLINK Devices</t>
  </si>
  <si>
    <t>Potter HS-24, 30cd, Hi db</t>
  </si>
  <si>
    <t>Potter HS-24, 60cd, Hi db</t>
  </si>
  <si>
    <t>Potter HS-24, 75cd, Hi db</t>
  </si>
  <si>
    <t>Potter HS-24, 110cd, Hi db</t>
  </si>
  <si>
    <t>Potter HS24-177,177cd, Hi db</t>
  </si>
  <si>
    <t>Potter CHS-24, 15cd, Hi db</t>
  </si>
  <si>
    <t>Potter CHS-24, 30cd, Hi db</t>
  </si>
  <si>
    <t>Potter CHS-24, 75cd, Hi db</t>
  </si>
  <si>
    <t>Potter CHS-24. 95cd, Hi db</t>
  </si>
  <si>
    <t>Potter CHS-24, 115cd, Hi db</t>
  </si>
  <si>
    <t>Potter CHS-24, 150cd, Hi db</t>
  </si>
  <si>
    <t>Potter CHS-24A, 15cd, Hi db</t>
  </si>
  <si>
    <t>Potter CHS-24A, 30cd, Hi db</t>
  </si>
  <si>
    <t>Potter CHS-24A, 60cd, Hi db</t>
  </si>
  <si>
    <t>Potter CHS-24A, 75cd, Hi db</t>
  </si>
  <si>
    <t>Potter CHS-24A, 110cd, Hi db</t>
  </si>
  <si>
    <t>Potter CHS-24B,CHS-24G,CHS-24R, 15cd, Hi db</t>
  </si>
  <si>
    <t>Potter CHS-24B,CHS-24G,CHS-24R, 30cd, Hi db</t>
  </si>
  <si>
    <t>Potter CHS-24B,CHS-24G,CHS-24R, 60cd, Hi db</t>
  </si>
  <si>
    <t>Potter CHS-24B,CHS-24G,CHS-24R, 75cd, Hi db</t>
  </si>
  <si>
    <t>Potter CHS-24B,CHS-24G,CHS-24R, 110cd, Hi db</t>
  </si>
  <si>
    <t>Potter CCHS-24A,CCHS-24B,CCHS-24G, 15cd, Hi db</t>
  </si>
  <si>
    <t>Potter CCHS-24A,CCHS-24B,CCHS-24G, 30cd, Hi db</t>
  </si>
  <si>
    <t>Potter CCHS-24A,CCHS-24B,CCHS-24G, 75cd, Hi db</t>
  </si>
  <si>
    <t>Potter CCHS-24A,CCHS-24B,CCHS-24G, 95cd, Hi db</t>
  </si>
  <si>
    <t>Potter CCHS-24A,CCHS-24B,CCHS-24G, 115cd, Hi db</t>
  </si>
  <si>
    <t>Potter CCHS-24R, 15cd, Hi db</t>
  </si>
  <si>
    <t>Potter CCHS-24R, 75cd, Hi db</t>
  </si>
  <si>
    <t>Potter CCHS-24R, 95cd, Hi db</t>
  </si>
  <si>
    <t>Potter CCHS-24R, 115cd, Hi db</t>
  </si>
  <si>
    <t>Potter HS-24-WP, HSLP-24-WP 75cd, Hi db</t>
  </si>
  <si>
    <t>Potter CHS-24A-WP,CHSLP-24A-WP 75cd, Hi db</t>
  </si>
  <si>
    <t>Gentex GES3-24 Strobe, 15cd</t>
  </si>
  <si>
    <t>Gentex GES3-24 Strobe, 30cd</t>
  </si>
  <si>
    <t>Gentex GES3-24 Strobe, 75cd</t>
  </si>
  <si>
    <t>Gentex GES3-24 Strobe, 110cd</t>
  </si>
  <si>
    <t>Gentex GES3-24 Strobe, 60cd</t>
  </si>
  <si>
    <t>Gentex GES24-177 Strobe, 177cd</t>
  </si>
  <si>
    <t>Gentex GCS24 Strobe, 15cd</t>
  </si>
  <si>
    <t>Gentex GCS24 Strobe, 30cd</t>
  </si>
  <si>
    <t>Gentex GCS24 Strobe, 75cd</t>
  </si>
  <si>
    <t>Gentex GCS24 Strobe, 95cd</t>
  </si>
  <si>
    <t>Gentex GCS24 Strobe, 115cd</t>
  </si>
  <si>
    <t>Gentex GCS24 Strobe, 150cd</t>
  </si>
  <si>
    <t>Potter CCHS-24R, 30cd, Hi db</t>
  </si>
  <si>
    <t>Gentex WGES24-75 Strobe, 75cd</t>
  </si>
  <si>
    <t>Gentex GESA24 Strobe, 15cd</t>
  </si>
  <si>
    <t>Gentex GESA24 Strobe, 30cd</t>
  </si>
  <si>
    <t>Gentex GESA24 Strobe, 60cd</t>
  </si>
  <si>
    <t>Gentex GESA24 Strobe,75cd</t>
  </si>
  <si>
    <t>Gentex GESA24 Strobe,110cd</t>
  </si>
  <si>
    <t>Gentex GESB24, GESG24, GESR24 Strobe, 15cd</t>
  </si>
  <si>
    <t>Gentex GESB24, GESG24, GESR24 Strobe, 30cd</t>
  </si>
  <si>
    <t>Gentex GESB24, GESG24, GESR24 Strobe, 60cd</t>
  </si>
  <si>
    <t>Gentex GESB24, GESG24, GESR24 Strobe, 75cd</t>
  </si>
  <si>
    <t>Gentex GESB24, GESG24, GESR24 Strobe, 110cd</t>
  </si>
  <si>
    <t>Gentex GCSA24, GCSB24, GCSG24 Strobe, 15cd</t>
  </si>
  <si>
    <t>Gentex GCSA24, GCSB24, GCSG24 Strobe, 30cd</t>
  </si>
  <si>
    <t>Gentex GCSA24, GCSB24, GCSG24 Strobe, 75cd</t>
  </si>
  <si>
    <t>Gentex GCSA24, GCSB24, GCSG24 Strobe, 95cd</t>
  </si>
  <si>
    <t>Gentex GCSA24, GCSB24, GCSG24 Strobe, 115cd</t>
  </si>
  <si>
    <t>Gentex GCSR24 Strobe, 15cd</t>
  </si>
  <si>
    <t>Gentex GCSR24 Strobe, 30cd</t>
  </si>
  <si>
    <t>Gentex GCSR24 Strobe, 75cd</t>
  </si>
  <si>
    <t>Gentex GCSR24 Strobe, 95cd</t>
  </si>
  <si>
    <t>Gentex GCSR24 Strobe, 110cd</t>
  </si>
  <si>
    <t>Gentex WGESA24 Strobe, 75cd</t>
  </si>
  <si>
    <t>Gentex WGESB24, WGESG24, WGESR24 Strobe, 75cd</t>
  </si>
  <si>
    <t>Gentex SSPK24WLP Strobe, 15cd</t>
  </si>
  <si>
    <t>Gentex SSPK24WLP Strobe, 30cd</t>
  </si>
  <si>
    <t>Gentex SSPK24WLP Strobe, 60cd</t>
  </si>
  <si>
    <t>Gentex SSPK24WLP Strobe, 75cd</t>
  </si>
  <si>
    <t>Gentex SSPK24WLP Strobe, 110cd</t>
  </si>
  <si>
    <t>Gentex GX93 Mini Horn</t>
  </si>
  <si>
    <t>Gentex SSPK24CLP Strobe, 15cd</t>
  </si>
  <si>
    <t>Gentex SSPK24CLP Strobe, 30cd</t>
  </si>
  <si>
    <t>Gentex SSPK24CLP Strobe, 75cd</t>
  </si>
  <si>
    <t>Gentex SSPK24CLP Strobe, 95cd</t>
  </si>
  <si>
    <t>Gentex SSPK24CLP Strobe, 115cd</t>
  </si>
  <si>
    <t>Gentex SSPKA24 Strobe, 15/75cd</t>
  </si>
  <si>
    <t>Gentex SSPKB24 Strobe, 15/75cd</t>
  </si>
  <si>
    <t>Gentex SSPKG24 Strobe, 15/75cd</t>
  </si>
  <si>
    <t>Gentex SSPKR24 Strobe, 15/75cd</t>
  </si>
  <si>
    <t>Gentex GEH24 Horn, High db</t>
  </si>
  <si>
    <t>Potter S-24 Strobe, 15cd</t>
  </si>
  <si>
    <t>Potter S-24 Strobe, 30cd</t>
  </si>
  <si>
    <t>Potter S-24 Strobe, 60cd</t>
  </si>
  <si>
    <t>Potter S-24 Strobe, 75cd</t>
  </si>
  <si>
    <t>Potter S-24 Strobe, 110cd</t>
  </si>
  <si>
    <t>Potter S24-177 Strobe, 177cd</t>
  </si>
  <si>
    <t>Potter CS-24 Strobe, 15cd</t>
  </si>
  <si>
    <t>Potter CS-24 Strobe, 30cd</t>
  </si>
  <si>
    <t>Potter CS-24 Strobe, 75cd</t>
  </si>
  <si>
    <t>Potter CS-24 Strobe, 95cd</t>
  </si>
  <si>
    <t>Potter CS-24 Strobe, 115cd</t>
  </si>
  <si>
    <t>Potter CS-24 Strobe, 150cd</t>
  </si>
  <si>
    <t>Potter S-24-WP Strobe, 75cd</t>
  </si>
  <si>
    <t>Potter CS-24WA Strobe, 15cd</t>
  </si>
  <si>
    <t>Potter CS-24WA Strobe, 30cd</t>
  </si>
  <si>
    <t>Potter CS-24WA Strobe, 60cd</t>
  </si>
  <si>
    <t>Potter CS-24WA Strobe,75cd</t>
  </si>
  <si>
    <t>Potter CS-24WA Strobe,110cd</t>
  </si>
  <si>
    <t>Potter CS-24WB,CS-24WG,CS-24WR Strobe, 15cd</t>
  </si>
  <si>
    <t>Potter CS-24WB,CS-24WG,CS-24WR Strobe, 30cd</t>
  </si>
  <si>
    <t>Potter CS-24WB,CS-24WG,CS-24WR Strobe, 60cd</t>
  </si>
  <si>
    <t>Potter CS-24WB,CS-24WG,CS-24WR Strobe, 75cd</t>
  </si>
  <si>
    <t>Potter CS-24WB,CS-24WG,CS-24WR Strobe, 110cd</t>
  </si>
  <si>
    <t>Potter CCS-24A,CCS-24B,CCS-24G Strobe, 15cd</t>
  </si>
  <si>
    <t>Potter CCS-24A,CCS-24B,CCS-24G Strobe, 30cd</t>
  </si>
  <si>
    <t>Potter CCS-24A,CCS-24B,CCS-24G Strobe, 75cd</t>
  </si>
  <si>
    <t>Potter CCS-24A,CCS-24B,CCS-24G Strobe, 95cd</t>
  </si>
  <si>
    <t>Potter CCS-24A,CCS-24B,CCS-24G Strobe, 115cd</t>
  </si>
  <si>
    <t>Potter CCS-24R Strobe, 15cd</t>
  </si>
  <si>
    <t>Potter CCS-24R Strobe, 30cd</t>
  </si>
  <si>
    <t>Potter CCS-24R Strobe, 75cd</t>
  </si>
  <si>
    <t>Potter CCS-24R Strobe, 95cd</t>
  </si>
  <si>
    <t>Potter CCS-24R Strobe, 110cd</t>
  </si>
  <si>
    <t>Potter SPKSTR-24WLP, 15cd</t>
  </si>
  <si>
    <t>Potter SPKSTR-24WLP Strobe, 30cd</t>
  </si>
  <si>
    <t>Potter SPKSTR-24WLP Strobe, 60cd</t>
  </si>
  <si>
    <t>Potter SPKSTR-24WLP Strobe, 75cd</t>
  </si>
  <si>
    <t>Potter SPKSTR-24WLP Strobe, 110cd</t>
  </si>
  <si>
    <t>Potter SPKSTR-24CLP Strobe, 30cd</t>
  </si>
  <si>
    <t>Potter SPKSTR-24CLP Strobe 15cd</t>
  </si>
  <si>
    <t>Potter SPKSTR-24CLP Strobe, 75cd</t>
  </si>
  <si>
    <t>Potter SPKSTR-24CLP Strobe, 95cd</t>
  </si>
  <si>
    <t>Potter SPKSTR-24CLP Strobe, 115cd</t>
  </si>
  <si>
    <t>Potter CSPKSTR-24A Strobe, 15/75cd</t>
  </si>
  <si>
    <t>Potter CSPKSTR-24B Strobe, 15/75cd</t>
  </si>
  <si>
    <t>Potter CSPKSTR-24G Strobe, 15/75cd</t>
  </si>
  <si>
    <t>Potter CSPKSTR-24R Strobe, 15/75cd</t>
  </si>
  <si>
    <t>Potter EH-24 Horn, High db</t>
  </si>
  <si>
    <t>Potter HS-24, 15cd, Hi db</t>
  </si>
  <si>
    <t>Potter MHT-1224 GX93 Mini Horn</t>
  </si>
  <si>
    <t>Potter LFH-24 LF Horn, Temporal 3 Normal db</t>
  </si>
  <si>
    <t>Potter LFH-24 LF Horn, Temporal 3 Loud db</t>
  </si>
  <si>
    <t>Potter LFH-24 LF Horn, Temporal 4 Normal db</t>
  </si>
  <si>
    <t>Potter LFH-24 LF Horn, Temporal 4 Loud db</t>
  </si>
  <si>
    <t>Gentex GHLF LF Horn, Temporal 3 Normal db</t>
  </si>
  <si>
    <t>Gentex GHLF LF Horn, Temporal 3 Loud db</t>
  </si>
  <si>
    <t>Gentex GHLF LF Horn, Temporal 4 Normal db</t>
  </si>
  <si>
    <t>Gentex GHLF LF Horn, Temporal 4 Loud db</t>
  </si>
  <si>
    <t>CHS-24B-WP,CHS-24G-WP,CSH-24R-WP, 75cd, Hi db</t>
  </si>
  <si>
    <t>CHSLP-24B-WP,CHSLP-24G-WP,CHSLP-24R-WP, 75cd, Hi db</t>
  </si>
  <si>
    <t>Potter HP-25T MiniHorn, Syncable</t>
  </si>
  <si>
    <t>Potter SH-1224  15cd, Hi db</t>
  </si>
  <si>
    <t>Potter SH-1224  15cd, Med db</t>
  </si>
  <si>
    <t>Potter SH-1224  15cd, Lo db</t>
  </si>
  <si>
    <t>Potter SH-1224  35cd, Hi db</t>
  </si>
  <si>
    <t>Potter SH-1224  35cd, Med db</t>
  </si>
  <si>
    <t>Potter SH-1224  35cd, Lo db</t>
  </si>
  <si>
    <t>Potter SH-1224  60cd, Hi db</t>
  </si>
  <si>
    <t>Potter SH-1224  60cd, Med db</t>
  </si>
  <si>
    <t>Potter SH-1224  60cd, Lo db</t>
  </si>
  <si>
    <t>Potter SH-1224  75cd, Hi db</t>
  </si>
  <si>
    <t>Potter SH-1224  75cd, Med db</t>
  </si>
  <si>
    <t>Potter SH-1224  75cd, Lo db</t>
  </si>
  <si>
    <t>Potter SH-1224  95cd, Hi db</t>
  </si>
  <si>
    <t>Potter SH-1224  95cd, Med db</t>
  </si>
  <si>
    <t>Potter SH-1224  95cd, Lo db</t>
  </si>
  <si>
    <t>Potter SH-1224  110cd, Hi db</t>
  </si>
  <si>
    <t>Potter SH-1224  110cd, Med db</t>
  </si>
  <si>
    <t>Potter SH-1224  110cd, Lo db</t>
  </si>
  <si>
    <t>Potter SH-1224WP 15cd, Hi db</t>
  </si>
  <si>
    <t>Potter SH-1224WP 15cd, Med db</t>
  </si>
  <si>
    <t>Potter SH-1224WP 15cd, Lo db</t>
  </si>
  <si>
    <t>Potter SH-1224WP 35cd, Hi db</t>
  </si>
  <si>
    <t>Potter SH-1224WP 35cd, Med db</t>
  </si>
  <si>
    <t>Potter SH-1224WP 35cd, Lo db</t>
  </si>
  <si>
    <t>Potter SH-1224WP 60cd, Hi db</t>
  </si>
  <si>
    <t>Potter SH-1224WP 60cd, Med db</t>
  </si>
  <si>
    <t>Potter SH-1224WP 60cd, Lo db</t>
  </si>
  <si>
    <t>Potter SH-1224WP 75cd, Hi db</t>
  </si>
  <si>
    <t>Potter SH-1224WP 75cd, Med db</t>
  </si>
  <si>
    <t>Potter SH-1224WP 75cd, Lo db</t>
  </si>
  <si>
    <t>Potter SH-1224WP 95cd, Hi db</t>
  </si>
  <si>
    <t>Potter SH-1224WP 95cd, Med db</t>
  </si>
  <si>
    <t>Potter SH-1224WP 95cd, Lo db</t>
  </si>
  <si>
    <t>Potter SH-1224WP 110cd, Hi db</t>
  </si>
  <si>
    <t>Potter SH-1224WP 110cd, Med db</t>
  </si>
  <si>
    <t>Potter SH-1224WP 110cd, Lo db</t>
  </si>
  <si>
    <t>Potter SH-24H  95cd, Hi db</t>
  </si>
  <si>
    <t>Potter SH-24H  95cd, Med db</t>
  </si>
  <si>
    <t>Potter SH-24H  95cd, Lo db</t>
  </si>
  <si>
    <t>Potter SH-24H  110cd, Hi db</t>
  </si>
  <si>
    <t>Potter SH-24H  110cd, Med db</t>
  </si>
  <si>
    <t>Potter SH-24H  110cd, Lo db</t>
  </si>
  <si>
    <t>Potter SH-24H  135cd, Hi db</t>
  </si>
  <si>
    <t>Potter SH-24H  135cd, Med db</t>
  </si>
  <si>
    <t>Potter SH-24H  135cd, Lo db</t>
  </si>
  <si>
    <t>Potter SH-24H  150cd, Hi db</t>
  </si>
  <si>
    <t>Potter SH-24H  150cd, Med db</t>
  </si>
  <si>
    <t>Potter SH-24H  150cd, Lo db</t>
  </si>
  <si>
    <t>Potter SH-24H  177cd, Hi db</t>
  </si>
  <si>
    <t>Potter SH-24H  177cd, Med db</t>
  </si>
  <si>
    <t>Potter SH-24H  177cd, Lo db</t>
  </si>
  <si>
    <t>Potter SH-24H  185cd, Hi db</t>
  </si>
  <si>
    <t>Potter SH-24H  185cd, Med db</t>
  </si>
  <si>
    <t>Potter SH-24H  185cd, Lo db</t>
  </si>
  <si>
    <t>Potter SH-24H-WP  95cd, Hi db</t>
  </si>
  <si>
    <t>Potter SH-24H-WP  95cd, Med db</t>
  </si>
  <si>
    <t>Potter SH-24H-WP  95cd, Lo db</t>
  </si>
  <si>
    <t>Potter SH-24H-WP  110cd, Hi db</t>
  </si>
  <si>
    <t>Potter SH-24H-WP  110cd, Med db</t>
  </si>
  <si>
    <t>Potter SH-24H-WP  110cd, Lo db</t>
  </si>
  <si>
    <t>Potter SH-24H-WP  135cd, Hi db</t>
  </si>
  <si>
    <t>Potter SH-24H-WP  135cd, Med db</t>
  </si>
  <si>
    <t>Potter SH-24H-WP  135cd, Lo db</t>
  </si>
  <si>
    <t>Potter SH-24H-WP  150cd, Hi db</t>
  </si>
  <si>
    <t>Potter SH-24H-WP  150cd, Med db</t>
  </si>
  <si>
    <t>Potter SH-24H-WP  150cd, Lo db</t>
  </si>
  <si>
    <t>Potter SH-24H-WP  177cd, Hi db</t>
  </si>
  <si>
    <t>Potter SH-24H-WP  177cd, Med db</t>
  </si>
  <si>
    <t>Potter SH-24H-WP  177cd, Lo db</t>
  </si>
  <si>
    <t>Potter SH-24H-WP  185cd, Hi db</t>
  </si>
  <si>
    <t>Potter SH-24H-WP  185cd, Med db</t>
  </si>
  <si>
    <t>Potter SH-24H-WP  185cd, Lo db</t>
  </si>
  <si>
    <t>Potter SH24C-3075110 30cd, Hi db</t>
  </si>
  <si>
    <t>Potter SH24C-3075110 30cd, Lo db</t>
  </si>
  <si>
    <t>Potter SH24C-3075110 75cd, Hi db</t>
  </si>
  <si>
    <t>Potter SH24C-3075110 75cd, Lo db</t>
  </si>
  <si>
    <t>Potter SH24C-3075110 110cd, Hi db</t>
  </si>
  <si>
    <t>Potter SH24C-3075110 110cd, Lo db</t>
  </si>
  <si>
    <t>Potter SH24C-177, 177cd, Hi db</t>
  </si>
  <si>
    <t>Potter SH24C-177, 177cd, Lo db</t>
  </si>
  <si>
    <t>Potter SL-1224 Strobe 15cd</t>
  </si>
  <si>
    <t>Potter SL-1224 Strobe 35cd</t>
  </si>
  <si>
    <t>Potter SL-1224 Strobe 60cd</t>
  </si>
  <si>
    <t>Potter SL-1224 Strobe 75cd</t>
  </si>
  <si>
    <t>Potter SL-1224 Strobe 95cd</t>
  </si>
  <si>
    <t>Potter SL-1224 Strobe 110cd</t>
  </si>
  <si>
    <t>Potter SL-1224WP Strobe 15cd</t>
  </si>
  <si>
    <t>Potter SL-1224WP Strobe 35cd</t>
  </si>
  <si>
    <t>Potter SL-1224WP Strobe 60cd</t>
  </si>
  <si>
    <t>Potter SL-1224WP Strobe 75cd</t>
  </si>
  <si>
    <t>Potter SL-1224WP Strobe 95cd</t>
  </si>
  <si>
    <t>Potter SL-1224WP Strobe 110cd</t>
  </si>
  <si>
    <t>Potter SL-24H Strobe 95cd</t>
  </si>
  <si>
    <t>Potter SL-24H Strobe 110cd</t>
  </si>
  <si>
    <t>Potter SL-24H Strobe 135cd</t>
  </si>
  <si>
    <t>Potter SL-24H Strobe 150cd</t>
  </si>
  <si>
    <t>Potter SL-24H Strobe 177cd</t>
  </si>
  <si>
    <t>Potter SL-24H Strobe 185cd</t>
  </si>
  <si>
    <t>Potter SL-24H-WP Strobe 95cd</t>
  </si>
  <si>
    <t>Potter SL-24H-WP Strobe 110cd</t>
  </si>
  <si>
    <t>Potter SL-24H-WP Strobe 135cd</t>
  </si>
  <si>
    <t>Potter SL-24H-WP Strobe 150cd</t>
  </si>
  <si>
    <t>Potter SL-24H-WP Strobe 177cd</t>
  </si>
  <si>
    <t>Potter SL-24H-WP Strobe 185cd</t>
  </si>
  <si>
    <t>Potter SL24C-3075110 Strobe 30cd</t>
  </si>
  <si>
    <t>Potter SL24C-3075110 Strobe 75cd</t>
  </si>
  <si>
    <t>Potter SL24C-3075110 Strobe 110cd</t>
  </si>
  <si>
    <t>Potter SL24C-177 Strobe 177cd</t>
  </si>
  <si>
    <t>Potter H-1224 Horn, Hi db</t>
  </si>
  <si>
    <t>Potter H-1224 Horn, Med db</t>
  </si>
  <si>
    <t>Potter H-1224 Horn, Lo db</t>
  </si>
  <si>
    <t>Potter LFHS-15 Temporal 3 Normal db</t>
  </si>
  <si>
    <t>Potter LFHS-15 Temporal 3 Loud db</t>
  </si>
  <si>
    <t>Potter LFHS-15 Temporal 4 Normal db</t>
  </si>
  <si>
    <t>Potter LFHS-15 Temporal 4 Loud db</t>
  </si>
  <si>
    <t>Potter LFHS-110 Temporal 3 Normal db</t>
  </si>
  <si>
    <t>Potter LFHS-110 Temporal 3 Loud db</t>
  </si>
  <si>
    <t>Potter LFHS-110 Temporal 4 Normal db</t>
  </si>
  <si>
    <t>Potter LFHS-110 Temporal 4 Loud db</t>
  </si>
  <si>
    <t>Potter LFHS-177 Temporal 3 Normal db</t>
  </si>
  <si>
    <t>Potter LFHS-177 Temporal 3 Loud db</t>
  </si>
  <si>
    <t>Potter LFHS-177 Temporal 4 Normal db</t>
  </si>
  <si>
    <t>Potter LFHS-177 Temporal 4 Loud db</t>
  </si>
  <si>
    <t>Gentex GHSLF-15 Temporal 3 Normal db</t>
  </si>
  <si>
    <t>Gentex GHSLF-15 Temporal 3 Loud db</t>
  </si>
  <si>
    <t>Gentex GHSLF-15 Temporal 4 Normal db</t>
  </si>
  <si>
    <t>Gentex GHSLF-15 Temporal 4 Loud db</t>
  </si>
  <si>
    <t>Gentex GHSLF-110 Temporal 3 Normal db</t>
  </si>
  <si>
    <t>Gentex GHSLF-110 Temporal 3 Loud db</t>
  </si>
  <si>
    <t>Gentex GHSLF-110 Temporal 4 Normal db</t>
  </si>
  <si>
    <t>Gentex GHSLF-110 Temporal 4 Loud db</t>
  </si>
  <si>
    <t>Gentex GHSLF-177 Temporal 3 Normal db</t>
  </si>
  <si>
    <t>Gentex GHSLF-177 Temporal 3 Loud db</t>
  </si>
  <si>
    <t>Gentex GHSLF-177 Temporal 4 Normal db</t>
  </si>
  <si>
    <t>Gentex GHSLF-177 Temporal 4 Loud db</t>
  </si>
  <si>
    <t>Potter CPS-24 Photo Smoke Det</t>
  </si>
  <si>
    <t>CS-24A-WP,CS-24B-WP,CS-24G-WP,CS-24R-WP Strobe, 75cd</t>
  </si>
  <si>
    <t>CSLP-24A-WP,CS-24B-WP,CS-24G-WP,CS-24R-WP Strobe, 75cd</t>
  </si>
  <si>
    <t>Clifford and Snell YL6 Explsn Proof Strobe</t>
  </si>
  <si>
    <t>Clifford and Snell YO6 Explsn Proof Sounder</t>
  </si>
  <si>
    <t>Clifford and Snell V6 Explsn Proof Strobe 5 Joule</t>
  </si>
  <si>
    <t>Clifford and Snell V6 Explsn Proof Strobe 10 Joule</t>
  </si>
  <si>
    <t>Clifford and Snell V6 Explsn Proof Strobe 20 Joule</t>
  </si>
  <si>
    <r>
      <t xml:space="preserve">Potter CO-12/24 CO Detector </t>
    </r>
    <r>
      <rPr>
        <b/>
        <sz val="9"/>
        <color indexed="8"/>
        <rFont val="Calibri"/>
        <family val="2"/>
      </rPr>
      <t>(Obsolete)</t>
    </r>
  </si>
  <si>
    <r>
      <t xml:space="preserve">Potter PS-24 Photo Smoke Det </t>
    </r>
    <r>
      <rPr>
        <b/>
        <sz val="9"/>
        <color indexed="8"/>
        <rFont val="Calibri"/>
        <family val="2"/>
      </rPr>
      <t>(Obsolete)</t>
    </r>
  </si>
  <si>
    <t>Max Load (amps)</t>
  </si>
  <si>
    <t>to these bottom rows</t>
  </si>
  <si>
    <t>#12 Stranded</t>
  </si>
  <si>
    <t>Releasing</t>
  </si>
  <si>
    <t>Potter PDC-6-24 Bell</t>
  </si>
  <si>
    <t>Potter PDC-8-24 Bell</t>
  </si>
  <si>
    <t>Potter PDC-10-24 Bell</t>
  </si>
  <si>
    <r>
      <t xml:space="preserve">Potter MBA-246 Bell </t>
    </r>
    <r>
      <rPr>
        <b/>
        <sz val="9"/>
        <color rgb="FF000000"/>
        <rFont val="Calibri"/>
        <family val="2"/>
      </rPr>
      <t>(Obsolete)</t>
    </r>
  </si>
  <si>
    <r>
      <t xml:space="preserve">Potter MBA-248 Bell </t>
    </r>
    <r>
      <rPr>
        <b/>
        <sz val="9"/>
        <color rgb="FF000000"/>
        <rFont val="Calibri"/>
        <family val="2"/>
      </rPr>
      <t>(Obsolete)</t>
    </r>
  </si>
  <si>
    <r>
      <t>Potter MBA-2410 Bell</t>
    </r>
    <r>
      <rPr>
        <b/>
        <sz val="9"/>
        <color rgb="FF000000"/>
        <rFont val="Calibri"/>
        <family val="2"/>
      </rPr>
      <t xml:space="preserve"> (Obsolete)</t>
    </r>
  </si>
  <si>
    <t>Federal Signal FHEX Explsn Proof Horn</t>
  </si>
  <si>
    <t>Federal Signal FSEX &amp; FSEX-HI Explsn Proof Strobe</t>
  </si>
  <si>
    <t>Potter CPSD-24V Photo Smoke Det</t>
  </si>
  <si>
    <t>Potter CPSHD-24H Photo/Heat Det</t>
  </si>
  <si>
    <r>
      <t xml:space="preserve">Potter PS-24H Photo/Heat Det </t>
    </r>
    <r>
      <rPr>
        <b/>
        <sz val="9"/>
        <color rgb="FF000000"/>
        <rFont val="Calibri"/>
        <family val="2"/>
      </rPr>
      <t>(Obsolete)</t>
    </r>
  </si>
  <si>
    <t>PE-HS 15 cd Normal db</t>
  </si>
  <si>
    <t>PE-HS 15 cd Loud db</t>
  </si>
  <si>
    <t>PE-HS 30 cd Normal db</t>
  </si>
  <si>
    <t>PE-HS 30 cd Loud db</t>
  </si>
  <si>
    <t>PE-HS 75 cd Normal db</t>
  </si>
  <si>
    <t>PE-HS 75 cd Loud db</t>
  </si>
  <si>
    <t>PE-HS 110 cd Normal db</t>
  </si>
  <si>
    <t>PE-HS 110 cd Loud db</t>
  </si>
  <si>
    <t>PE-HS 135 cd Normal db</t>
  </si>
  <si>
    <t>PE-HS 135 cd Loud db</t>
  </si>
  <si>
    <t>PE-HS 185 cd Normal db</t>
  </si>
  <si>
    <t>PE-HS 185 cd Loud db</t>
  </si>
  <si>
    <t>PE-HSC 15 cd Normal db</t>
  </si>
  <si>
    <t>PE-HSC 15 cd Loud db</t>
  </si>
  <si>
    <t>PE-HSC 30 cd Normal db</t>
  </si>
  <si>
    <t>PE-HSC 30 cd Loud db</t>
  </si>
  <si>
    <t>PE-HSC 75 cd Normal db</t>
  </si>
  <si>
    <t>PE-HSC 75 cd Loud db</t>
  </si>
  <si>
    <t>PE-HSC 110 cd Normal db</t>
  </si>
  <si>
    <t>PE-HSC 110 cd Loud db</t>
  </si>
  <si>
    <t>PE-HSC 150 cd Normal db</t>
  </si>
  <si>
    <t>PE-HSC 150 cd Loud db</t>
  </si>
  <si>
    <t>PE-HSC 177 cd Normal db</t>
  </si>
  <si>
    <t>PE-HSC 177 cd Loud db</t>
  </si>
  <si>
    <t>PE-LFHN Continuous</t>
  </si>
  <si>
    <t>PE-LFHN Temporal 3</t>
  </si>
  <si>
    <t>PE-LFHN Temporal 3/4</t>
  </si>
  <si>
    <t>PE-LFHS 110 cd</t>
  </si>
  <si>
    <t>PE-LFHS 177 cd</t>
  </si>
  <si>
    <t>Conventional Release Panel</t>
  </si>
  <si>
    <t>Potter PE-ST Strobe, 15cd</t>
  </si>
  <si>
    <t>Potter PE-ST Strobe, 30cd</t>
  </si>
  <si>
    <t>Potter PE-ST Strobe, 75cd</t>
  </si>
  <si>
    <t>Potter PE-ST Strobe, 110cd</t>
  </si>
  <si>
    <t>Potter PE-ST Strobe, 135cd</t>
  </si>
  <si>
    <t>Potter PE-ST Strobe, 185cd</t>
  </si>
  <si>
    <t>Potter PE-STC  Strobe, 15cd</t>
  </si>
  <si>
    <t>Potter PE-STC  Strobe, 30cd</t>
  </si>
  <si>
    <t>Potter PE-STC  Strobe, 75cd</t>
  </si>
  <si>
    <t>Potter PE-STC  Strobe, 135cd</t>
  </si>
  <si>
    <t>Potter PE-STC  Strobe, 150cd</t>
  </si>
  <si>
    <t>Potter PE-STC  Strobe, 177cd</t>
  </si>
  <si>
    <t>CRC-300</t>
  </si>
  <si>
    <t>Potter CRC300
Battery &amp; Voltage Drop
Calculations</t>
  </si>
  <si>
    <t>Output 1</t>
    <phoneticPr fontId="0" type="noConversion"/>
  </si>
  <si>
    <t>Output 2</t>
    <phoneticPr fontId="0" type="noConversion"/>
  </si>
  <si>
    <t>Output 3</t>
    <phoneticPr fontId="0" type="noConversion"/>
  </si>
  <si>
    <t>Output 4</t>
    <phoneticPr fontId="0" type="noConversion"/>
  </si>
  <si>
    <t>Output</t>
    <phoneticPr fontId="0" type="noConversion"/>
  </si>
  <si>
    <t>Output Standby:</t>
    <phoneticPr fontId="0" type="noConversion"/>
  </si>
  <si>
    <t>Output Alarm:</t>
    <phoneticPr fontId="0" type="noConversion"/>
  </si>
  <si>
    <t xml:space="preserve">Output Circuit Current: </t>
    <phoneticPr fontId="0" type="noConversion"/>
  </si>
  <si>
    <t>Output Circuit Configuration &amp; Voltage Drop</t>
    <phoneticPr fontId="0" type="noConversion"/>
  </si>
  <si>
    <t>Output Circuit Configuration &amp; Voltage Drop (cont'd)</t>
    <phoneticPr fontId="0" type="noConversion"/>
  </si>
  <si>
    <r>
      <t xml:space="preserve">  Aux Circuit Current</t>
    </r>
    <r>
      <rPr>
        <b/>
        <sz val="9"/>
        <color rgb="FF000000"/>
        <rFont val="宋体"/>
        <family val="2"/>
        <charset val="134"/>
      </rPr>
      <t>：</t>
    </r>
    <phoneticPr fontId="0" type="noConversion"/>
  </si>
  <si>
    <t>CRC-300</t>
    <phoneticPr fontId="0" type="noConversion"/>
  </si>
  <si>
    <t>Conventional Fire Alarm</t>
    <phoneticPr fontId="0" type="noConversion"/>
  </si>
  <si>
    <t xml:space="preserve">Zone Type: </t>
    <phoneticPr fontId="0" type="noConversion"/>
  </si>
  <si>
    <t xml:space="preserve">Output Source Voltage: </t>
    <phoneticPr fontId="0" type="noConversion"/>
  </si>
  <si>
    <t>Aux Programmable and Aux Constant</t>
    <phoneticPr fontId="0" type="noConversion"/>
  </si>
  <si>
    <r>
      <t>Each</t>
    </r>
    <r>
      <rPr>
        <b/>
        <sz val="9"/>
        <color rgb="FFFFFFFF"/>
        <rFont val="等线"/>
        <family val="2"/>
        <charset val="134"/>
      </rPr>
      <t>（</t>
    </r>
    <r>
      <rPr>
        <b/>
        <sz val="9"/>
        <color indexed="9"/>
        <rFont val="Calibri"/>
        <family val="2"/>
      </rPr>
      <t>Max</t>
    </r>
    <r>
      <rPr>
        <b/>
        <sz val="9"/>
        <color rgb="FFFFFFFF"/>
        <rFont val="等线"/>
        <family val="2"/>
        <charset val="134"/>
      </rPr>
      <t>）</t>
    </r>
    <phoneticPr fontId="0" type="noConversion"/>
  </si>
  <si>
    <t>Aux Programmable</t>
    <phoneticPr fontId="0" type="noConversion"/>
  </si>
  <si>
    <t>Aux Constant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</si>
</sst>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0"/>
    <numFmt numFmtId="166" formatCode="0.00000"/>
  </numFmts>
  <fonts count="25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b/>
      <sz val="10"/>
      <color indexed="8"/>
      <name val="Calibri"/>
      <family val="2"/>
    </font>
    <font>
      <b/>
      <sz val="9"/>
      <color indexed="8"/>
      <name val="Calibri"/>
      <family val="2"/>
    </font>
    <font>
      <b/>
      <sz val="9"/>
      <color indexed="9"/>
      <name val="Calibri"/>
      <family val="2"/>
    </font>
    <font>
      <sz val="9"/>
      <color indexed="9"/>
      <name val="Calibri"/>
      <family val="2"/>
    </font>
    <font>
      <b/>
      <sz val="12"/>
      <color indexed="9"/>
      <name val="Calibri"/>
      <family val="2"/>
    </font>
    <font>
      <sz val="8"/>
      <color indexed="9"/>
      <name val="Calibri"/>
      <family val="2"/>
    </font>
    <font>
      <b/>
      <sz val="12"/>
      <color indexed="8"/>
      <name val="Calibri"/>
      <family val="2"/>
    </font>
    <font>
      <sz val="9"/>
      <color theme="0"/>
      <name val="Calibri"/>
      <family val="2"/>
    </font>
    <font>
      <b/>
      <sz val="9"/>
      <color indexed="81"/>
      <name val="Tahoma"/>
      <family val="2"/>
    </font>
    <font>
      <sz val="9"/>
      <color rgb="FFFF0000"/>
      <name val="Calibri"/>
      <family val="2"/>
    </font>
    <font>
      <b/>
      <i/>
      <sz val="9"/>
      <color indexed="8"/>
      <name val="Calibri"/>
      <family val="2"/>
    </font>
    <font>
      <i/>
      <sz val="9"/>
      <color indexed="8"/>
      <name val="Calibri"/>
      <family val="2"/>
    </font>
    <font>
      <b/>
      <i/>
      <sz val="9"/>
      <color indexed="9"/>
      <name val="Calibri"/>
      <family val="2"/>
    </font>
    <font>
      <sz val="9"/>
      <color indexed="10"/>
      <name val="Calibri"/>
      <family val="2"/>
    </font>
    <font>
      <b/>
      <sz val="9"/>
      <color theme="1"/>
      <name val="Calibri"/>
      <family val="2"/>
    </font>
    <font>
      <b/>
      <i/>
      <sz val="11"/>
      <color indexed="8"/>
      <name val="Calibri"/>
      <family val="2"/>
    </font>
    <font>
      <sz val="10"/>
      <color indexed="8"/>
      <name val="Calibri"/>
      <family val="2"/>
    </font>
    <font>
      <b/>
      <sz val="9"/>
      <color rgb="FF000000"/>
      <name val="Calibri"/>
      <family val="2"/>
    </font>
    <font>
      <sz val="9"/>
      <name val="Calibri"/>
      <family val="2"/>
    </font>
    <font>
      <b/>
      <sz val="9"/>
      <color rgb="FF000000"/>
      <name val="宋体"/>
      <family val="2"/>
      <charset val="134"/>
    </font>
    <font>
      <b/>
      <sz val="9"/>
      <color rgb="FFFFFFFF"/>
      <name val="等线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9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64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0" borderId="0" xfId="0" applyFont="1"/>
    <xf numFmtId="0" fontId="3" fillId="2" borderId="1" xfId="0" applyFont="1" applyFill="1" applyBorder="1"/>
    <xf numFmtId="0" fontId="4" fillId="0" borderId="0" xfId="0" applyFont="1"/>
    <xf numFmtId="0" fontId="6" fillId="3" borderId="5" xfId="0" applyFont="1" applyFill="1" applyBorder="1" applyAlignment="1">
      <alignment horizontal="center"/>
    </xf>
    <xf numFmtId="0" fontId="3" fillId="0" borderId="1" xfId="0" applyFont="1" applyBorder="1"/>
    <xf numFmtId="0" fontId="3" fillId="4" borderId="3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0" fontId="5" fillId="4" borderId="6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5" fillId="4" borderId="7" xfId="0" applyFont="1" applyFill="1" applyBorder="1" applyAlignment="1">
      <alignment horizontal="center"/>
    </xf>
    <xf numFmtId="166" fontId="6" fillId="3" borderId="5" xfId="0" applyNumberFormat="1" applyFont="1" applyFill="1" applyBorder="1" applyAlignment="1">
      <alignment horizontal="center"/>
    </xf>
    <xf numFmtId="166" fontId="3" fillId="0" borderId="1" xfId="0" applyNumberFormat="1" applyFont="1" applyBorder="1"/>
    <xf numFmtId="166" fontId="3" fillId="0" borderId="0" xfId="0" applyNumberFormat="1" applyFont="1"/>
    <xf numFmtId="166" fontId="3" fillId="2" borderId="1" xfId="0" applyNumberFormat="1" applyFont="1" applyFill="1" applyBorder="1"/>
    <xf numFmtId="0" fontId="3" fillId="0" borderId="1" xfId="0" applyFont="1" applyBorder="1" applyProtection="1">
      <protection locked="0"/>
    </xf>
    <xf numFmtId="165" fontId="3" fillId="0" borderId="0" xfId="0" applyNumberFormat="1" applyFont="1"/>
    <xf numFmtId="0" fontId="8" fillId="3" borderId="0" xfId="0" applyFont="1" applyFill="1" applyAlignment="1">
      <alignment horizontal="center"/>
    </xf>
    <xf numFmtId="0" fontId="7" fillId="3" borderId="20" xfId="0" applyFont="1" applyFill="1" applyBorder="1" applyAlignment="1">
      <alignment horizontal="center"/>
    </xf>
    <xf numFmtId="0" fontId="8" fillId="3" borderId="21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3" fillId="0" borderId="25" xfId="0" applyFont="1" applyBorder="1"/>
    <xf numFmtId="166" fontId="3" fillId="0" borderId="9" xfId="0" applyNumberFormat="1" applyFont="1" applyBorder="1"/>
    <xf numFmtId="166" fontId="3" fillId="0" borderId="26" xfId="0" applyNumberFormat="1" applyFont="1" applyBorder="1"/>
    <xf numFmtId="0" fontId="3" fillId="0" borderId="12" xfId="0" applyFont="1" applyBorder="1"/>
    <xf numFmtId="0" fontId="3" fillId="0" borderId="18" xfId="0" applyFont="1" applyBorder="1"/>
    <xf numFmtId="166" fontId="3" fillId="0" borderId="17" xfId="0" applyNumberFormat="1" applyFont="1" applyBorder="1"/>
    <xf numFmtId="0" fontId="3" fillId="0" borderId="27" xfId="0" applyFont="1" applyBorder="1"/>
    <xf numFmtId="0" fontId="3" fillId="2" borderId="1" xfId="0" applyFont="1" applyFill="1" applyBorder="1" applyAlignment="1">
      <alignment horizontal="left"/>
    </xf>
    <xf numFmtId="0" fontId="11" fillId="2" borderId="0" xfId="0" applyFont="1" applyFill="1" applyProtection="1">
      <protection hidden="1"/>
    </xf>
    <xf numFmtId="2" fontId="11" fillId="0" borderId="0" xfId="0" applyNumberFormat="1" applyFont="1"/>
    <xf numFmtId="0" fontId="3" fillId="2" borderId="0" xfId="0" applyFont="1" applyFill="1" applyProtection="1">
      <protection hidden="1"/>
    </xf>
    <xf numFmtId="0" fontId="13" fillId="0" borderId="0" xfId="0" applyFont="1"/>
    <xf numFmtId="0" fontId="5" fillId="2" borderId="0" xfId="0" applyFont="1" applyFill="1" applyAlignment="1" applyProtection="1">
      <alignment horizontal="right"/>
      <protection hidden="1"/>
    </xf>
    <xf numFmtId="0" fontId="3" fillId="4" borderId="10" xfId="0" applyFont="1" applyFill="1" applyBorder="1" applyAlignment="1" applyProtection="1">
      <alignment horizontal="left"/>
      <protection locked="0" hidden="1"/>
    </xf>
    <xf numFmtId="0" fontId="5" fillId="2" borderId="0" xfId="0" applyFont="1" applyFill="1" applyProtection="1">
      <protection hidden="1"/>
    </xf>
    <xf numFmtId="0" fontId="3" fillId="2" borderId="0" xfId="0" applyFont="1" applyFill="1" applyAlignment="1" applyProtection="1">
      <alignment horizontal="left"/>
      <protection hidden="1"/>
    </xf>
    <xf numFmtId="0" fontId="5" fillId="2" borderId="0" xfId="0" applyFont="1" applyFill="1" applyAlignment="1" applyProtection="1">
      <alignment horizontal="right" vertical="top"/>
      <protection hidden="1"/>
    </xf>
    <xf numFmtId="0" fontId="5" fillId="2" borderId="0" xfId="0" applyFont="1" applyFill="1" applyAlignment="1" applyProtection="1">
      <alignment vertical="top"/>
      <protection hidden="1"/>
    </xf>
    <xf numFmtId="0" fontId="3" fillId="2" borderId="0" xfId="0" applyFont="1" applyFill="1" applyAlignment="1" applyProtection="1">
      <alignment horizontal="right"/>
      <protection hidden="1"/>
    </xf>
    <xf numFmtId="0" fontId="3" fillId="4" borderId="1" xfId="0" applyFont="1" applyFill="1" applyBorder="1" applyProtection="1">
      <protection locked="0" hidden="1"/>
    </xf>
    <xf numFmtId="14" fontId="3" fillId="4" borderId="10" xfId="0" applyNumberFormat="1" applyFont="1" applyFill="1" applyBorder="1" applyAlignment="1" applyProtection="1">
      <alignment horizontal="left"/>
      <protection locked="0" hidden="1"/>
    </xf>
    <xf numFmtId="0" fontId="3" fillId="4" borderId="1" xfId="0" applyFont="1" applyFill="1" applyBorder="1" applyAlignment="1" applyProtection="1">
      <alignment horizontal="left"/>
      <protection locked="0" hidden="1"/>
    </xf>
    <xf numFmtId="0" fontId="6" fillId="3" borderId="9" xfId="0" applyFont="1" applyFill="1" applyBorder="1" applyAlignment="1" applyProtection="1">
      <alignment horizontal="center"/>
      <protection hidden="1"/>
    </xf>
    <xf numFmtId="0" fontId="6" fillId="3" borderId="2" xfId="0" applyFont="1" applyFill="1" applyBorder="1" applyAlignment="1" applyProtection="1">
      <alignment horizontal="center"/>
      <protection hidden="1"/>
    </xf>
    <xf numFmtId="0" fontId="6" fillId="3" borderId="3" xfId="0" applyFont="1" applyFill="1" applyBorder="1" applyAlignment="1" applyProtection="1">
      <alignment horizontal="center"/>
      <protection hidden="1"/>
    </xf>
    <xf numFmtId="0" fontId="6" fillId="3" borderId="3" xfId="0" applyFont="1" applyFill="1" applyBorder="1" applyAlignment="1" applyProtection="1">
      <alignment horizontal="right"/>
      <protection hidden="1"/>
    </xf>
    <xf numFmtId="0" fontId="6" fillId="3" borderId="4" xfId="0" applyFont="1" applyFill="1" applyBorder="1" applyAlignment="1" applyProtection="1">
      <alignment horizontal="right"/>
      <protection hidden="1"/>
    </xf>
    <xf numFmtId="0" fontId="3" fillId="2" borderId="16" xfId="0" applyFont="1" applyFill="1" applyBorder="1" applyAlignment="1" applyProtection="1">
      <alignment horizontal="center"/>
      <protection hidden="1"/>
    </xf>
    <xf numFmtId="0" fontId="3" fillId="2" borderId="16" xfId="0" applyFont="1" applyFill="1" applyBorder="1" applyProtection="1">
      <protection hidden="1"/>
    </xf>
    <xf numFmtId="164" fontId="3" fillId="2" borderId="16" xfId="0" applyNumberFormat="1" applyFont="1" applyFill="1" applyBorder="1" applyProtection="1">
      <protection hidden="1"/>
    </xf>
    <xf numFmtId="164" fontId="5" fillId="2" borderId="0" xfId="0" applyNumberFormat="1" applyFont="1" applyFill="1" applyProtection="1">
      <protection hidden="1"/>
    </xf>
    <xf numFmtId="0" fontId="6" fillId="3" borderId="15" xfId="0" applyFont="1" applyFill="1" applyBorder="1" applyProtection="1">
      <protection hidden="1"/>
    </xf>
    <xf numFmtId="0" fontId="6" fillId="3" borderId="13" xfId="0" applyFont="1" applyFill="1" applyBorder="1" applyProtection="1">
      <protection hidden="1"/>
    </xf>
    <xf numFmtId="0" fontId="6" fillId="3" borderId="13" xfId="0" applyFont="1" applyFill="1" applyBorder="1" applyAlignment="1" applyProtection="1">
      <alignment horizontal="center"/>
      <protection hidden="1"/>
    </xf>
    <xf numFmtId="0" fontId="3" fillId="4" borderId="1" xfId="0" applyFont="1" applyFill="1" applyBorder="1" applyAlignment="1" applyProtection="1">
      <alignment horizontal="center"/>
      <protection locked="0" hidden="1"/>
    </xf>
    <xf numFmtId="0" fontId="15" fillId="2" borderId="0" xfId="0" applyFont="1" applyFill="1" applyAlignment="1" applyProtection="1">
      <alignment horizontal="right"/>
      <protection hidden="1"/>
    </xf>
    <xf numFmtId="0" fontId="14" fillId="2" borderId="0" xfId="0" applyFont="1" applyFill="1" applyAlignment="1" applyProtection="1">
      <alignment horizontal="right"/>
      <protection hidden="1"/>
    </xf>
    <xf numFmtId="165" fontId="3" fillId="4" borderId="1" xfId="0" applyNumberFormat="1" applyFont="1" applyFill="1" applyBorder="1" applyProtection="1">
      <protection locked="0" hidden="1"/>
    </xf>
    <xf numFmtId="0" fontId="3" fillId="2" borderId="0" xfId="0" applyFont="1" applyFill="1" applyAlignment="1" applyProtection="1">
      <alignment horizontal="center"/>
      <protection hidden="1"/>
    </xf>
    <xf numFmtId="165" fontId="5" fillId="2" borderId="0" xfId="0" applyNumberFormat="1" applyFont="1" applyFill="1" applyProtection="1">
      <protection hidden="1"/>
    </xf>
    <xf numFmtId="0" fontId="6" fillId="3" borderId="4" xfId="0" applyFont="1" applyFill="1" applyBorder="1" applyAlignment="1" applyProtection="1">
      <alignment horizontal="center"/>
      <protection hidden="1"/>
    </xf>
    <xf numFmtId="0" fontId="11" fillId="2" borderId="0" xfId="0" applyFont="1" applyFill="1" applyAlignment="1" applyProtection="1">
      <alignment horizontal="center"/>
      <protection hidden="1"/>
    </xf>
    <xf numFmtId="166" fontId="3" fillId="2" borderId="0" xfId="0" applyNumberFormat="1" applyFont="1" applyFill="1" applyProtection="1">
      <protection hidden="1"/>
    </xf>
    <xf numFmtId="166" fontId="5" fillId="2" borderId="0" xfId="0" applyNumberFormat="1" applyFont="1" applyFill="1" applyProtection="1">
      <protection hidden="1"/>
    </xf>
    <xf numFmtId="0" fontId="16" fillId="3" borderId="13" xfId="0" applyFont="1" applyFill="1" applyBorder="1" applyProtection="1">
      <protection hidden="1"/>
    </xf>
    <xf numFmtId="0" fontId="7" fillId="3" borderId="13" xfId="0" applyFont="1" applyFill="1" applyBorder="1" applyProtection="1">
      <protection hidden="1"/>
    </xf>
    <xf numFmtId="0" fontId="6" fillId="3" borderId="14" xfId="0" applyFont="1" applyFill="1" applyBorder="1" applyAlignment="1" applyProtection="1">
      <alignment horizontal="center"/>
      <protection hidden="1"/>
    </xf>
    <xf numFmtId="166" fontId="3" fillId="2" borderId="3" xfId="0" applyNumberFormat="1" applyFont="1" applyFill="1" applyBorder="1" applyProtection="1">
      <protection hidden="1"/>
    </xf>
    <xf numFmtId="0" fontId="3" fillId="2" borderId="3" xfId="0" applyFont="1" applyFill="1" applyBorder="1" applyAlignment="1" applyProtection="1">
      <alignment horizontal="right"/>
      <protection hidden="1"/>
    </xf>
    <xf numFmtId="0" fontId="11" fillId="6" borderId="0" xfId="0" applyFont="1" applyFill="1" applyProtection="1">
      <protection hidden="1"/>
    </xf>
    <xf numFmtId="0" fontId="7" fillId="0" borderId="0" xfId="0" applyFont="1"/>
    <xf numFmtId="0" fontId="17" fillId="0" borderId="0" xfId="0" applyFont="1"/>
    <xf numFmtId="2" fontId="5" fillId="2" borderId="0" xfId="0" applyNumberFormat="1" applyFont="1" applyFill="1" applyProtection="1">
      <protection hidden="1"/>
    </xf>
    <xf numFmtId="2" fontId="3" fillId="2" borderId="0" xfId="0" applyNumberFormat="1" applyFont="1" applyFill="1" applyProtection="1">
      <protection hidden="1"/>
    </xf>
    <xf numFmtId="9" fontId="5" fillId="2" borderId="0" xfId="0" applyNumberFormat="1" applyFont="1" applyFill="1" applyProtection="1">
      <protection hidden="1"/>
    </xf>
    <xf numFmtId="0" fontId="5" fillId="4" borderId="1" xfId="0" applyFont="1" applyFill="1" applyBorder="1" applyAlignment="1" applyProtection="1">
      <alignment horizontal="right"/>
      <protection locked="0" hidden="1"/>
    </xf>
    <xf numFmtId="0" fontId="14" fillId="2" borderId="3" xfId="0" applyFont="1" applyFill="1" applyBorder="1" applyProtection="1">
      <protection hidden="1"/>
    </xf>
    <xf numFmtId="0" fontId="3" fillId="2" borderId="3" xfId="0" applyFont="1" applyFill="1" applyBorder="1" applyProtection="1">
      <protection hidden="1"/>
    </xf>
    <xf numFmtId="14" fontId="15" fillId="2" borderId="3" xfId="0" applyNumberFormat="1" applyFont="1" applyFill="1" applyBorder="1" applyAlignment="1" applyProtection="1">
      <alignment horizontal="left"/>
      <protection hidden="1"/>
    </xf>
    <xf numFmtId="0" fontId="6" fillId="3" borderId="15" xfId="0" applyFont="1" applyFill="1" applyBorder="1" applyAlignment="1" applyProtection="1">
      <alignment vertical="center"/>
      <protection hidden="1"/>
    </xf>
    <xf numFmtId="0" fontId="6" fillId="3" borderId="13" xfId="0" applyFont="1" applyFill="1" applyBorder="1" applyAlignment="1" applyProtection="1">
      <alignment vertical="center"/>
      <protection hidden="1"/>
    </xf>
    <xf numFmtId="0" fontId="6" fillId="3" borderId="13" xfId="0" applyFont="1" applyFill="1" applyBorder="1" applyAlignment="1" applyProtection="1">
      <alignment horizontal="right"/>
      <protection hidden="1"/>
    </xf>
    <xf numFmtId="0" fontId="6" fillId="3" borderId="13" xfId="0" applyFont="1" applyFill="1" applyBorder="1" applyAlignment="1" applyProtection="1">
      <alignment horizontal="left"/>
      <protection hidden="1"/>
    </xf>
    <xf numFmtId="0" fontId="6" fillId="3" borderId="14" xfId="0" applyFont="1" applyFill="1" applyBorder="1" applyAlignment="1" applyProtection="1">
      <alignment horizontal="left"/>
      <protection hidden="1"/>
    </xf>
    <xf numFmtId="0" fontId="6" fillId="2" borderId="9" xfId="0" applyFont="1" applyFill="1" applyBorder="1" applyAlignment="1" applyProtection="1">
      <alignment horizontal="left" vertical="center"/>
      <protection hidden="1"/>
    </xf>
    <xf numFmtId="0" fontId="6" fillId="2" borderId="9" xfId="0" applyFont="1" applyFill="1" applyBorder="1" applyProtection="1">
      <protection hidden="1"/>
    </xf>
    <xf numFmtId="0" fontId="6" fillId="2" borderId="9" xfId="0" applyFont="1" applyFill="1" applyBorder="1" applyAlignment="1" applyProtection="1">
      <alignment horizontal="center"/>
      <protection hidden="1"/>
    </xf>
    <xf numFmtId="0" fontId="15" fillId="2" borderId="0" xfId="0" applyFont="1" applyFill="1" applyProtection="1">
      <protection hidden="1"/>
    </xf>
    <xf numFmtId="0" fontId="6" fillId="2" borderId="0" xfId="0" applyFont="1" applyFill="1" applyAlignment="1" applyProtection="1">
      <alignment horizontal="center"/>
      <protection hidden="1"/>
    </xf>
    <xf numFmtId="0" fontId="6" fillId="5" borderId="15" xfId="0" applyFont="1" applyFill="1" applyBorder="1" applyAlignment="1" applyProtection="1">
      <alignment horizontal="center"/>
      <protection hidden="1"/>
    </xf>
    <xf numFmtId="0" fontId="6" fillId="5" borderId="13" xfId="0" applyFont="1" applyFill="1" applyBorder="1" applyAlignment="1" applyProtection="1">
      <alignment horizontal="center"/>
      <protection hidden="1"/>
    </xf>
    <xf numFmtId="0" fontId="6" fillId="5" borderId="14" xfId="0" applyFont="1" applyFill="1" applyBorder="1" applyAlignment="1" applyProtection="1">
      <alignment horizontal="center"/>
      <protection hidden="1"/>
    </xf>
    <xf numFmtId="0" fontId="3" fillId="4" borderId="8" xfId="0" applyFont="1" applyFill="1" applyBorder="1" applyAlignment="1" applyProtection="1">
      <alignment horizontal="center"/>
      <protection locked="0" hidden="1"/>
    </xf>
    <xf numFmtId="0" fontId="3" fillId="2" borderId="8" xfId="0" applyFont="1" applyFill="1" applyBorder="1" applyAlignment="1" applyProtection="1">
      <alignment horizontal="center"/>
      <protection hidden="1"/>
    </xf>
    <xf numFmtId="164" fontId="3" fillId="2" borderId="8" xfId="0" applyNumberFormat="1" applyFont="1" applyFill="1" applyBorder="1" applyAlignment="1" applyProtection="1">
      <alignment horizontal="center"/>
      <protection hidden="1"/>
    </xf>
    <xf numFmtId="164" fontId="3" fillId="0" borderId="8" xfId="0" applyNumberFormat="1" applyFont="1" applyBorder="1" applyAlignment="1" applyProtection="1">
      <alignment horizontal="center"/>
      <protection hidden="1"/>
    </xf>
    <xf numFmtId="2" fontId="3" fillId="2" borderId="8" xfId="0" applyNumberFormat="1" applyFont="1" applyFill="1" applyBorder="1" applyAlignment="1" applyProtection="1">
      <alignment horizontal="center"/>
      <protection hidden="1"/>
    </xf>
    <xf numFmtId="0" fontId="3" fillId="4" borderId="12" xfId="0" applyFont="1" applyFill="1" applyBorder="1" applyAlignment="1" applyProtection="1">
      <alignment horizontal="center"/>
      <protection locked="0" hidden="1"/>
    </xf>
    <xf numFmtId="0" fontId="5" fillId="2" borderId="3" xfId="0" applyFont="1" applyFill="1" applyBorder="1" applyAlignment="1" applyProtection="1">
      <alignment horizontal="right"/>
      <protection hidden="1"/>
    </xf>
    <xf numFmtId="0" fontId="6" fillId="5" borderId="2" xfId="0" applyFont="1" applyFill="1" applyBorder="1" applyAlignment="1" applyProtection="1">
      <alignment horizontal="center"/>
      <protection hidden="1"/>
    </xf>
    <xf numFmtId="0" fontId="6" fillId="5" borderId="3" xfId="0" applyFont="1" applyFill="1" applyBorder="1" applyAlignment="1" applyProtection="1">
      <alignment horizontal="center"/>
      <protection hidden="1"/>
    </xf>
    <xf numFmtId="0" fontId="6" fillId="5" borderId="4" xfId="0" applyFont="1" applyFill="1" applyBorder="1" applyAlignment="1" applyProtection="1">
      <alignment horizontal="center"/>
      <protection hidden="1"/>
    </xf>
    <xf numFmtId="0" fontId="3" fillId="4" borderId="8" xfId="0" applyFont="1" applyFill="1" applyBorder="1" applyAlignment="1" applyProtection="1">
      <alignment horizontal="left"/>
      <protection locked="0" hidden="1"/>
    </xf>
    <xf numFmtId="165" fontId="3" fillId="2" borderId="8" xfId="0" applyNumberFormat="1" applyFont="1" applyFill="1" applyBorder="1" applyProtection="1">
      <protection hidden="1"/>
    </xf>
    <xf numFmtId="0" fontId="11" fillId="0" borderId="0" xfId="0" applyFont="1"/>
    <xf numFmtId="0" fontId="3" fillId="4" borderId="0" xfId="0" applyFont="1" applyFill="1" applyProtection="1">
      <protection locked="0" hidden="1"/>
    </xf>
    <xf numFmtId="166" fontId="5" fillId="2" borderId="1" xfId="0" applyNumberFormat="1" applyFont="1" applyFill="1" applyBorder="1" applyProtection="1">
      <protection hidden="1"/>
    </xf>
    <xf numFmtId="0" fontId="14" fillId="2" borderId="0" xfId="0" applyFont="1" applyFill="1" applyAlignment="1" applyProtection="1">
      <alignment vertical="top" wrapText="1"/>
      <protection hidden="1"/>
    </xf>
    <xf numFmtId="0" fontId="18" fillId="2" borderId="3" xfId="0" applyFont="1" applyFill="1" applyBorder="1" applyAlignment="1" applyProtection="1">
      <alignment vertical="center"/>
      <protection hidden="1"/>
    </xf>
    <xf numFmtId="0" fontId="3" fillId="2" borderId="3" xfId="0" applyFont="1" applyFill="1" applyBorder="1" applyAlignment="1" applyProtection="1">
      <alignment vertical="center"/>
      <protection hidden="1"/>
    </xf>
    <xf numFmtId="0" fontId="6" fillId="2" borderId="3" xfId="0" applyFont="1" applyFill="1" applyBorder="1" applyAlignment="1" applyProtection="1">
      <alignment vertical="center"/>
      <protection hidden="1"/>
    </xf>
    <xf numFmtId="0" fontId="6" fillId="2" borderId="3" xfId="0" applyFont="1" applyFill="1" applyBorder="1" applyAlignment="1" applyProtection="1">
      <alignment horizontal="right"/>
      <protection hidden="1"/>
    </xf>
    <xf numFmtId="0" fontId="6" fillId="2" borderId="3" xfId="0" applyFont="1" applyFill="1" applyBorder="1" applyAlignment="1" applyProtection="1">
      <alignment horizontal="left"/>
      <protection hidden="1"/>
    </xf>
    <xf numFmtId="14" fontId="15" fillId="2" borderId="0" xfId="0" applyNumberFormat="1" applyFont="1" applyFill="1" applyAlignment="1" applyProtection="1">
      <alignment horizontal="left"/>
      <protection hidden="1"/>
    </xf>
    <xf numFmtId="0" fontId="14" fillId="2" borderId="0" xfId="0" applyFont="1" applyFill="1" applyAlignment="1" applyProtection="1">
      <alignment horizontal="left" vertical="top" wrapText="1"/>
      <protection hidden="1"/>
    </xf>
    <xf numFmtId="9" fontId="20" fillId="4" borderId="10" xfId="0" applyNumberFormat="1" applyFont="1" applyFill="1" applyBorder="1" applyAlignment="1" applyProtection="1">
      <alignment horizontal="left"/>
      <protection locked="0" hidden="1"/>
    </xf>
    <xf numFmtId="9" fontId="11" fillId="2" borderId="0" xfId="0" applyNumberFormat="1" applyFont="1" applyFill="1" applyAlignment="1" applyProtection="1">
      <alignment horizontal="left"/>
      <protection hidden="1"/>
    </xf>
    <xf numFmtId="0" fontId="11" fillId="2" borderId="0" xfId="0" applyFont="1" applyFill="1" applyAlignment="1" applyProtection="1">
      <alignment horizontal="left"/>
      <protection hidden="1"/>
    </xf>
    <xf numFmtId="0" fontId="22" fillId="6" borderId="0" xfId="0" applyFont="1" applyFill="1" applyProtection="1">
      <protection hidden="1"/>
    </xf>
    <xf numFmtId="0" fontId="22" fillId="0" borderId="0" xfId="0" applyFont="1"/>
    <xf numFmtId="0" fontId="3" fillId="2" borderId="9" xfId="0" applyFont="1" applyFill="1" applyBorder="1" applyProtection="1">
      <protection hidden="1"/>
    </xf>
    <xf numFmtId="0" fontId="14" fillId="2" borderId="9" xfId="0" applyFont="1" applyFill="1" applyBorder="1" applyAlignment="1" applyProtection="1">
      <alignment horizontal="left" vertical="top" wrapText="1"/>
      <protection hidden="1"/>
    </xf>
    <xf numFmtId="0" fontId="14" fillId="2" borderId="9" xfId="0" applyFont="1" applyFill="1" applyBorder="1" applyAlignment="1" applyProtection="1">
      <alignment horizontal="right"/>
      <protection hidden="1"/>
    </xf>
    <xf numFmtId="0" fontId="3" fillId="0" borderId="9" xfId="0" applyFont="1" applyBorder="1"/>
    <xf numFmtId="0" fontId="15" fillId="2" borderId="3" xfId="0" applyFont="1" applyFill="1" applyBorder="1" applyAlignment="1" applyProtection="1">
      <alignment horizontal="left"/>
      <protection hidden="1"/>
    </xf>
    <xf numFmtId="0" fontId="5" fillId="2" borderId="0" xfId="0" applyFont="1" applyFill="1" applyAlignment="1" applyProtection="1">
      <alignment horizontal="left"/>
      <protection locked="0"/>
    </xf>
    <xf numFmtId="0" fontId="14" fillId="2" borderId="0" xfId="0" applyFont="1" applyFill="1" applyProtection="1">
      <protection hidden="1"/>
    </xf>
    <xf numFmtId="0" fontId="3" fillId="4" borderId="19" xfId="0" applyFont="1" applyFill="1" applyBorder="1" applyAlignment="1" applyProtection="1">
      <alignment horizontal="left"/>
      <protection locked="0" hidden="1"/>
    </xf>
    <xf numFmtId="0" fontId="3" fillId="4" borderId="22" xfId="0" applyFont="1" applyFill="1" applyBorder="1" applyAlignment="1" applyProtection="1">
      <alignment horizontal="left"/>
      <protection locked="0" hidden="1"/>
    </xf>
    <xf numFmtId="0" fontId="6" fillId="5" borderId="9" xfId="0" applyFont="1" applyFill="1" applyBorder="1" applyAlignment="1" applyProtection="1">
      <alignment horizontal="center"/>
      <protection hidden="1"/>
    </xf>
    <xf numFmtId="0" fontId="14" fillId="2" borderId="0" xfId="0" applyFont="1" applyFill="1" applyAlignment="1" applyProtection="1">
      <alignment horizontal="left" vertical="top" wrapText="1"/>
      <protection hidden="1"/>
    </xf>
    <xf numFmtId="0" fontId="15" fillId="2" borderId="3" xfId="0" applyFont="1" applyFill="1" applyBorder="1" applyAlignment="1" applyProtection="1">
      <alignment horizontal="left"/>
      <protection hidden="1"/>
    </xf>
    <xf numFmtId="0" fontId="3" fillId="4" borderId="19" xfId="0" applyFont="1" applyFill="1" applyBorder="1" applyProtection="1">
      <protection locked="0" hidden="1"/>
    </xf>
    <xf numFmtId="0" fontId="3" fillId="4" borderId="22" xfId="0" applyFont="1" applyFill="1" applyBorder="1" applyProtection="1">
      <protection locked="0"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6" fillId="5" borderId="21" xfId="0" applyFont="1" applyFill="1" applyBorder="1" applyAlignment="1" applyProtection="1">
      <alignment horizontal="center"/>
      <protection hidden="1"/>
    </xf>
    <xf numFmtId="0" fontId="6" fillId="5" borderId="3" xfId="0" applyFont="1" applyFill="1" applyBorder="1" applyAlignment="1" applyProtection="1">
      <alignment horizontal="center"/>
      <protection hidden="1"/>
    </xf>
    <xf numFmtId="0" fontId="3" fillId="2" borderId="0" xfId="0" applyFont="1" applyFill="1" applyAlignment="1" applyProtection="1">
      <alignment horizontal="left"/>
      <protection hidden="1"/>
    </xf>
    <xf numFmtId="0" fontId="3" fillId="2" borderId="9" xfId="0" applyFont="1" applyFill="1" applyBorder="1" applyAlignment="1" applyProtection="1">
      <alignment horizontal="left"/>
      <protection hidden="1"/>
    </xf>
    <xf numFmtId="0" fontId="14" fillId="2" borderId="18" xfId="0" applyFont="1" applyFill="1" applyBorder="1" applyAlignment="1" applyProtection="1">
      <alignment horizontal="left" vertical="top" wrapText="1"/>
      <protection hidden="1"/>
    </xf>
    <xf numFmtId="0" fontId="14" fillId="2" borderId="3" xfId="0" applyFont="1" applyFill="1" applyBorder="1" applyAlignment="1" applyProtection="1">
      <alignment horizontal="left" vertical="top" wrapText="1"/>
      <protection hidden="1"/>
    </xf>
    <xf numFmtId="0" fontId="6" fillId="3" borderId="9" xfId="0" applyFont="1" applyFill="1" applyBorder="1" applyAlignment="1" applyProtection="1">
      <alignment horizontal="center"/>
      <protection hidden="1"/>
    </xf>
    <xf numFmtId="0" fontId="19" fillId="2" borderId="0" xfId="0" applyFont="1" applyFill="1" applyAlignment="1" applyProtection="1">
      <alignment horizontal="left" vertical="center" wrapText="1" indent="1"/>
      <protection hidden="1"/>
    </xf>
    <xf numFmtId="0" fontId="6" fillId="3" borderId="21" xfId="0" applyFont="1" applyFill="1" applyBorder="1" applyAlignment="1" applyProtection="1">
      <alignment horizontal="center"/>
      <protection hidden="1"/>
    </xf>
    <xf numFmtId="0" fontId="3" fillId="4" borderId="23" xfId="0" applyFont="1" applyFill="1" applyBorder="1" applyAlignment="1" applyProtection="1">
      <alignment horizontal="left"/>
      <protection locked="0" hidden="1"/>
    </xf>
    <xf numFmtId="0" fontId="3" fillId="4" borderId="24" xfId="0" applyFont="1" applyFill="1" applyBorder="1" applyAlignment="1" applyProtection="1">
      <alignment horizontal="left"/>
      <protection locked="0" hidden="1"/>
    </xf>
    <xf numFmtId="0" fontId="15" fillId="2" borderId="0" xfId="0" applyFont="1" applyFill="1" applyAlignment="1" applyProtection="1">
      <alignment horizontal="left" vertical="center" wrapText="1"/>
      <protection hidden="1"/>
    </xf>
    <xf numFmtId="0" fontId="15" fillId="2" borderId="3" xfId="0" applyFont="1" applyFill="1" applyBorder="1" applyAlignment="1" applyProtection="1">
      <alignment horizontal="left" vertical="center" wrapText="1"/>
      <protection hidden="1"/>
    </xf>
    <xf numFmtId="0" fontId="6" fillId="3" borderId="11" xfId="0" applyFont="1" applyFill="1" applyBorder="1" applyAlignment="1" applyProtection="1">
      <alignment horizontal="center"/>
      <protection hidden="1"/>
    </xf>
    <xf numFmtId="0" fontId="3" fillId="4" borderId="26" xfId="0" applyFont="1" applyFill="1" applyBorder="1" applyAlignment="1" applyProtection="1">
      <alignment horizontal="left"/>
      <protection locked="0" hidden="1"/>
    </xf>
    <xf numFmtId="0" fontId="3" fillId="4" borderId="28" xfId="0" applyFont="1" applyFill="1" applyBorder="1" applyAlignment="1" applyProtection="1">
      <alignment horizontal="left"/>
      <protection locked="0" hidden="1"/>
    </xf>
    <xf numFmtId="0" fontId="15" fillId="2" borderId="0" xfId="0" applyFont="1" applyFill="1" applyAlignment="1" applyProtection="1">
      <alignment horizontal="left"/>
      <protection hidden="1"/>
    </xf>
    <xf numFmtId="0" fontId="7" fillId="3" borderId="20" xfId="0" applyFont="1" applyFill="1" applyBorder="1" applyAlignment="1">
      <alignment horizontal="center"/>
    </xf>
    <xf numFmtId="0" fontId="8" fillId="3" borderId="0" xfId="0" applyFont="1" applyFill="1" applyAlignment="1" applyProtection="1">
      <alignment horizontal="center"/>
      <protection locked="0"/>
    </xf>
    <xf numFmtId="0" fontId="9" fillId="3" borderId="20" xfId="0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10" fillId="4" borderId="21" xfId="0" applyFont="1" applyFill="1" applyBorder="1" applyAlignment="1">
      <alignment horizontal="center"/>
    </xf>
    <xf numFmtId="0" fontId="10" fillId="4" borderId="9" xfId="0" applyFont="1" applyFill="1" applyBorder="1" applyAlignment="1">
      <alignment horizontal="center"/>
    </xf>
    <xf numFmtId="0" fontId="10" fillId="4" borderId="11" xfId="0" applyFont="1" applyFill="1" applyBorder="1" applyAlignment="1">
      <alignment horizontal="center"/>
    </xf>
  </cellXfs>
  <cellStyles count="2">
    <cellStyle name="Normal" xfId="0" builtinId="0"/>
    <cellStyle name="Percent 2" xfId="1" xr:uid="{00000000-0005-0000-0000-000002000000}"/>
  </cellStyles>
  <dxfs count="1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9FA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45</xdr:row>
      <xdr:rowOff>66675</xdr:rowOff>
    </xdr:from>
    <xdr:to>
      <xdr:col>2</xdr:col>
      <xdr:colOff>807720</xdr:colOff>
      <xdr:row>46</xdr:row>
      <xdr:rowOff>126365</xdr:rowOff>
    </xdr:to>
    <xdr:pic>
      <xdr:nvPicPr>
        <xdr:cNvPr id="1621" name="Picture 2" descr="PotterLogoSmall.jpg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25441275"/>
          <a:ext cx="115633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134</xdr:row>
      <xdr:rowOff>31750</xdr:rowOff>
    </xdr:from>
    <xdr:to>
      <xdr:col>2</xdr:col>
      <xdr:colOff>815975</xdr:colOff>
      <xdr:row>134</xdr:row>
      <xdr:rowOff>352425</xdr:rowOff>
    </xdr:to>
    <xdr:pic>
      <xdr:nvPicPr>
        <xdr:cNvPr id="1622" name="Picture 4" descr="PotterLogoSmall.jpg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025" y="24376063"/>
          <a:ext cx="1174750" cy="317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111</xdr:row>
      <xdr:rowOff>47625</xdr:rowOff>
    </xdr:from>
    <xdr:to>
      <xdr:col>2</xdr:col>
      <xdr:colOff>807720</xdr:colOff>
      <xdr:row>111</xdr:row>
      <xdr:rowOff>361950</xdr:rowOff>
    </xdr:to>
    <xdr:pic>
      <xdr:nvPicPr>
        <xdr:cNvPr id="1623" name="Picture 5" descr="PotterLogoSmall.jpg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31137225"/>
          <a:ext cx="11430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0</xdr:row>
      <xdr:rowOff>9525</xdr:rowOff>
    </xdr:from>
    <xdr:to>
      <xdr:col>2</xdr:col>
      <xdr:colOff>1630680</xdr:colOff>
      <xdr:row>4</xdr:row>
      <xdr:rowOff>19050</xdr:rowOff>
    </xdr:to>
    <xdr:pic>
      <xdr:nvPicPr>
        <xdr:cNvPr id="1626" name="Picture 1" descr="PotterLogoSmall.jpg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9525"/>
          <a:ext cx="19812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../Pesco/&#39033;&#30446;/4410G3%20update/CRC-300/BatteryCalc_CRC300.xlsx" TargetMode="External"/><Relationship Id="rId2" Type="http://schemas.openxmlformats.org/officeDocument/2006/relationships/externalLinkPath" Target="file:///C:\Pesco\&#39033;&#30446;\4410G3%20update\CRC-300\BatteryCalc_CRC300.xlsx" TargetMode="External"/><Relationship Id="rId1" Type="http://schemas.openxmlformats.org/officeDocument/2006/relationships/externalLinkPath" Target="/Pesco/&#39033;&#30446;/4410G3%20update/CRC-300/BatteryCalc_CRC3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4410G3"/>
      <sheetName val="Device Database"/>
      <sheetName val="User Defined"/>
    </sheetNames>
    <sheetDataSet>
      <sheetData sheetId="0"/>
      <sheetData sheetId="1">
        <row r="4">
          <cell r="B4" t="str">
            <v>PE-HS 15 cd Normal db</v>
          </cell>
          <cell r="C4">
            <v>0</v>
          </cell>
          <cell r="D4">
            <v>0.03</v>
          </cell>
        </row>
        <row r="5">
          <cell r="B5" t="str">
            <v>PE-HS 15 cd Loud db</v>
          </cell>
          <cell r="C5">
            <v>0</v>
          </cell>
          <cell r="D5">
            <v>3.6999999999999998E-2</v>
          </cell>
        </row>
        <row r="6">
          <cell r="B6" t="str">
            <v>PE-HS 30 cd Normal db</v>
          </cell>
          <cell r="C6">
            <v>0</v>
          </cell>
          <cell r="D6">
            <v>3.9E-2</v>
          </cell>
        </row>
        <row r="7">
          <cell r="B7" t="str">
            <v>PE-HS 30 cd Loud db</v>
          </cell>
          <cell r="C7">
            <v>0</v>
          </cell>
          <cell r="D7">
            <v>4.5999999999999999E-2</v>
          </cell>
        </row>
        <row r="8">
          <cell r="B8" t="str">
            <v>PE-HS 75 cd Normal db</v>
          </cell>
          <cell r="C8">
            <v>0</v>
          </cell>
          <cell r="D8">
            <v>7.0000000000000007E-2</v>
          </cell>
        </row>
        <row r="9">
          <cell r="B9" t="str">
            <v>PE-HS 75 cd Loud db</v>
          </cell>
          <cell r="C9">
            <v>0</v>
          </cell>
          <cell r="D9">
            <v>7.6999999999999999E-2</v>
          </cell>
        </row>
        <row r="10">
          <cell r="B10" t="str">
            <v>PE-HS 110 cd Normal db</v>
          </cell>
          <cell r="C10">
            <v>0</v>
          </cell>
          <cell r="D10">
            <v>0.10199999999999999</v>
          </cell>
        </row>
        <row r="11">
          <cell r="B11" t="str">
            <v>PE-HS 110 cd Loud db</v>
          </cell>
          <cell r="C11">
            <v>0</v>
          </cell>
          <cell r="D11">
            <v>0.109</v>
          </cell>
        </row>
        <row r="12">
          <cell r="B12" t="str">
            <v>PE-HS 135 cd Normal db</v>
          </cell>
          <cell r="C12">
            <v>0</v>
          </cell>
          <cell r="D12">
            <v>0.13900000000000001</v>
          </cell>
        </row>
        <row r="13">
          <cell r="B13" t="str">
            <v>PE-HS 135 cd Loud db</v>
          </cell>
          <cell r="C13">
            <v>0</v>
          </cell>
          <cell r="D13">
            <v>0.14599999999999999</v>
          </cell>
        </row>
        <row r="14">
          <cell r="B14" t="str">
            <v>PE-HS 185 cd Normal db</v>
          </cell>
          <cell r="C14">
            <v>0</v>
          </cell>
          <cell r="D14">
            <v>0.20100000000000001</v>
          </cell>
        </row>
        <row r="15">
          <cell r="B15" t="str">
            <v>PE-HS 185 cd Loud db</v>
          </cell>
          <cell r="C15">
            <v>0</v>
          </cell>
          <cell r="D15">
            <v>0.20799999999999999</v>
          </cell>
        </row>
        <row r="16">
          <cell r="B16" t="str">
            <v>PE-HSC 15 cd Normal db</v>
          </cell>
          <cell r="C16">
            <v>0</v>
          </cell>
          <cell r="D16">
            <v>0.03</v>
          </cell>
        </row>
        <row r="17">
          <cell r="B17" t="str">
            <v>PE-HSC 15 cd Loud db</v>
          </cell>
          <cell r="C17">
            <v>0</v>
          </cell>
          <cell r="D17">
            <v>3.6999999999999998E-2</v>
          </cell>
        </row>
        <row r="18">
          <cell r="B18" t="str">
            <v>PE-HSC 30 cd Normal db</v>
          </cell>
          <cell r="C18">
            <v>0</v>
          </cell>
          <cell r="D18">
            <v>3.9E-2</v>
          </cell>
        </row>
        <row r="19">
          <cell r="B19" t="str">
            <v>PE-HSC 30 cd Loud db</v>
          </cell>
          <cell r="C19">
            <v>0</v>
          </cell>
          <cell r="D19">
            <v>4.5999999999999999E-2</v>
          </cell>
        </row>
        <row r="20">
          <cell r="B20" t="str">
            <v>PE-HSC 75 cd Normal db</v>
          </cell>
          <cell r="C20">
            <v>0</v>
          </cell>
          <cell r="D20">
            <v>7.0000000000000007E-2</v>
          </cell>
        </row>
        <row r="21">
          <cell r="B21" t="str">
            <v>PE-HSC 75 cd Loud db</v>
          </cell>
          <cell r="C21">
            <v>0</v>
          </cell>
          <cell r="D21">
            <v>7.6999999999999999E-2</v>
          </cell>
        </row>
        <row r="22">
          <cell r="B22" t="str">
            <v>PE-HSC 110 cd Normal db</v>
          </cell>
          <cell r="C22">
            <v>0</v>
          </cell>
          <cell r="D22">
            <v>0.10199999999999999</v>
          </cell>
        </row>
        <row r="23">
          <cell r="B23" t="str">
            <v>PE-HSC 110 cd Loud db</v>
          </cell>
          <cell r="C23">
            <v>0</v>
          </cell>
          <cell r="D23">
            <v>0.109</v>
          </cell>
        </row>
        <row r="24">
          <cell r="B24" t="str">
            <v>PE-HSC 150 cd Normal db</v>
          </cell>
          <cell r="C24">
            <v>0</v>
          </cell>
          <cell r="D24">
            <v>0.13900000000000001</v>
          </cell>
        </row>
        <row r="25">
          <cell r="B25" t="str">
            <v>PE-HSC 150 cd Loud db</v>
          </cell>
          <cell r="C25">
            <v>0</v>
          </cell>
          <cell r="D25">
            <v>0.14599999999999999</v>
          </cell>
        </row>
        <row r="26">
          <cell r="B26" t="str">
            <v>PE-HSC 177 cd Normal db</v>
          </cell>
          <cell r="C26">
            <v>0</v>
          </cell>
          <cell r="D26">
            <v>0.20100000000000001</v>
          </cell>
        </row>
        <row r="27">
          <cell r="B27" t="str">
            <v>PE-HSC 177 cd Loud db</v>
          </cell>
          <cell r="C27">
            <v>0</v>
          </cell>
          <cell r="D27">
            <v>0.20799999999999999</v>
          </cell>
        </row>
        <row r="28">
          <cell r="B28" t="str">
            <v>PE-LFHN Continuous</v>
          </cell>
          <cell r="C28">
            <v>0</v>
          </cell>
          <cell r="D28">
            <v>9.8000000000000004E-2</v>
          </cell>
        </row>
        <row r="29">
          <cell r="B29" t="str">
            <v>PE-LFHN Temporal 3</v>
          </cell>
          <cell r="C29">
            <v>0</v>
          </cell>
          <cell r="D29">
            <v>9.8000000000000004E-2</v>
          </cell>
        </row>
        <row r="30">
          <cell r="B30" t="str">
            <v>PE-LFHN Temporal 3/4</v>
          </cell>
          <cell r="C30">
            <v>0</v>
          </cell>
          <cell r="D30">
            <v>9.8000000000000004E-2</v>
          </cell>
        </row>
        <row r="31">
          <cell r="B31" t="str">
            <v>PE-LFHS 110 cd</v>
          </cell>
          <cell r="C31">
            <v>0</v>
          </cell>
          <cell r="D31">
            <v>0.25600000000000001</v>
          </cell>
        </row>
        <row r="32">
          <cell r="B32" t="str">
            <v>PE-LFHS 177 cd</v>
          </cell>
          <cell r="C32">
            <v>0</v>
          </cell>
          <cell r="D32">
            <v>0.25600000000000001</v>
          </cell>
        </row>
        <row r="33">
          <cell r="B33" t="str">
            <v>Potter HS-24, 15cd, Hi db</v>
          </cell>
          <cell r="C33">
            <v>0</v>
          </cell>
          <cell r="D33">
            <v>7.0000000000000007E-2</v>
          </cell>
        </row>
        <row r="34">
          <cell r="B34" t="str">
            <v>Potter HS-24, 30cd, Hi db</v>
          </cell>
          <cell r="C34">
            <v>0</v>
          </cell>
          <cell r="D34">
            <v>8.5999999999999993E-2</v>
          </cell>
        </row>
        <row r="35">
          <cell r="B35" t="str">
            <v>Potter HS-24, 60cd, Hi db</v>
          </cell>
          <cell r="C35">
            <v>0</v>
          </cell>
          <cell r="D35">
            <v>0.125</v>
          </cell>
        </row>
        <row r="36">
          <cell r="B36" t="str">
            <v>Potter HS-24, 75cd, Hi db</v>
          </cell>
          <cell r="C36">
            <v>0</v>
          </cell>
          <cell r="D36">
            <v>0.14399999999999999</v>
          </cell>
        </row>
        <row r="37">
          <cell r="B37" t="str">
            <v>Potter HS-24, 110cd, Hi db</v>
          </cell>
          <cell r="C37">
            <v>0</v>
          </cell>
          <cell r="D37">
            <v>0.189</v>
          </cell>
        </row>
        <row r="38">
          <cell r="B38" t="str">
            <v>Potter HS24-177,177cd, Hi db</v>
          </cell>
          <cell r="C38">
            <v>0</v>
          </cell>
          <cell r="D38">
            <v>0.24099999999999999</v>
          </cell>
        </row>
        <row r="39">
          <cell r="B39" t="str">
            <v>Potter CHS-24, 15cd, Hi db</v>
          </cell>
          <cell r="C39">
            <v>0</v>
          </cell>
          <cell r="D39">
            <v>0.14299999999999999</v>
          </cell>
        </row>
        <row r="40">
          <cell r="B40" t="str">
            <v>Potter CHS-24, 30cd, Hi db</v>
          </cell>
          <cell r="C40">
            <v>0</v>
          </cell>
          <cell r="D40">
            <v>0.14299999999999999</v>
          </cell>
        </row>
        <row r="41">
          <cell r="B41" t="str">
            <v>Potter CHS-24, 75cd, Hi db</v>
          </cell>
          <cell r="C41">
            <v>0</v>
          </cell>
          <cell r="D41">
            <v>0.223</v>
          </cell>
        </row>
        <row r="42">
          <cell r="B42" t="str">
            <v>Potter CHS-24. 95cd, Hi db</v>
          </cell>
          <cell r="C42">
            <v>0</v>
          </cell>
          <cell r="D42">
            <v>0.24299999999999999</v>
          </cell>
        </row>
        <row r="43">
          <cell r="B43" t="str">
            <v>Potter CHS-24, 115cd, Hi db</v>
          </cell>
          <cell r="C43">
            <v>0</v>
          </cell>
          <cell r="D43">
            <v>0.313</v>
          </cell>
        </row>
        <row r="44">
          <cell r="B44" t="str">
            <v>Potter CHS-24, 150cd, Hi db</v>
          </cell>
          <cell r="C44">
            <v>0</v>
          </cell>
          <cell r="D44">
            <v>0.34399999999999997</v>
          </cell>
        </row>
        <row r="45">
          <cell r="B45" t="str">
            <v>Potter CHS-24A, 15cd, Hi db</v>
          </cell>
          <cell r="C45">
            <v>0</v>
          </cell>
          <cell r="D45">
            <v>0.75</v>
          </cell>
        </row>
        <row r="46">
          <cell r="B46" t="str">
            <v>Potter CHS-24A, 30cd, Hi db</v>
          </cell>
          <cell r="C46">
            <v>0</v>
          </cell>
          <cell r="D46">
            <v>0.92</v>
          </cell>
        </row>
        <row r="47">
          <cell r="B47" t="str">
            <v>Potter CHS-24A, 60cd, Hi db</v>
          </cell>
          <cell r="C47">
            <v>0</v>
          </cell>
          <cell r="D47">
            <v>0.14099999999999999</v>
          </cell>
        </row>
        <row r="48">
          <cell r="B48" t="str">
            <v>Potter CHS-24A, 75cd, Hi db</v>
          </cell>
          <cell r="C48">
            <v>0</v>
          </cell>
          <cell r="D48">
            <v>0.17299999999999999</v>
          </cell>
        </row>
        <row r="49">
          <cell r="B49" t="str">
            <v>Potter CHS-24A, 110cd, Hi db</v>
          </cell>
          <cell r="C49">
            <v>0</v>
          </cell>
          <cell r="D49">
            <v>0.20599999999999999</v>
          </cell>
        </row>
        <row r="50">
          <cell r="B50" t="str">
            <v>Potter CHS-24B,CHS-24G,CHS-24R, 15cd, Hi db</v>
          </cell>
          <cell r="C50">
            <v>0</v>
          </cell>
          <cell r="D50">
            <v>0.13300000000000001</v>
          </cell>
        </row>
        <row r="51">
          <cell r="B51" t="str">
            <v>Potter CHS-24B,CHS-24G,CHS-24R, 30cd, Hi db</v>
          </cell>
          <cell r="C51">
            <v>0</v>
          </cell>
          <cell r="D51">
            <v>0.158</v>
          </cell>
        </row>
        <row r="52">
          <cell r="B52" t="str">
            <v>Potter CHS-24B,CHS-24G,CHS-24R, 60cd, Hi db</v>
          </cell>
          <cell r="C52">
            <v>0</v>
          </cell>
          <cell r="D52">
            <v>0.23100000000000001</v>
          </cell>
        </row>
        <row r="53">
          <cell r="B53" t="str">
            <v>Potter CHS-24B,CHS-24G,CHS-24R, 75cd, Hi db</v>
          </cell>
          <cell r="C53">
            <v>0</v>
          </cell>
          <cell r="D53">
            <v>0.27100000000000002</v>
          </cell>
        </row>
        <row r="54">
          <cell r="B54" t="str">
            <v>Potter CHS-24B,CHS-24G,CHS-24R, 110cd, Hi db</v>
          </cell>
          <cell r="C54">
            <v>0</v>
          </cell>
          <cell r="D54">
            <v>0.33800000000000002</v>
          </cell>
        </row>
        <row r="55">
          <cell r="B55" t="str">
            <v>Potter CCHS-24A,CCHS-24B,CCHS-24G, 15cd, Hi db</v>
          </cell>
          <cell r="C55">
            <v>0</v>
          </cell>
          <cell r="D55">
            <v>0.14699999999999999</v>
          </cell>
        </row>
        <row r="56">
          <cell r="B56" t="str">
            <v>Potter CCHS-24A,CCHS-24B,CCHS-24G, 30cd, Hi db</v>
          </cell>
          <cell r="C56">
            <v>0</v>
          </cell>
          <cell r="D56">
            <v>0.14699999999999999</v>
          </cell>
        </row>
        <row r="57">
          <cell r="B57" t="str">
            <v>Potter CCHS-24A,CCHS-24B,CCHS-24G, 75cd, Hi db</v>
          </cell>
          <cell r="C57">
            <v>0</v>
          </cell>
          <cell r="D57">
            <v>0.16200000000000001</v>
          </cell>
        </row>
        <row r="58">
          <cell r="B58" t="str">
            <v>Potter CCHS-24A,CCHS-24B,CCHS-24G, 95cd, Hi db</v>
          </cell>
          <cell r="C58">
            <v>0</v>
          </cell>
          <cell r="D58">
            <v>0.22800000000000001</v>
          </cell>
        </row>
        <row r="59">
          <cell r="B59" t="str">
            <v>Potter CCHS-24A,CCHS-24B,CCHS-24G, 115cd, Hi db</v>
          </cell>
          <cell r="C59">
            <v>0</v>
          </cell>
          <cell r="D59">
            <v>0.23499999999999999</v>
          </cell>
        </row>
        <row r="60">
          <cell r="B60" t="str">
            <v>Potter CCHS-24R, 15cd, Hi db</v>
          </cell>
          <cell r="C60">
            <v>0</v>
          </cell>
          <cell r="D60">
            <v>0.14699999999999999</v>
          </cell>
        </row>
        <row r="61">
          <cell r="B61" t="str">
            <v>Potter CCHS-24R, 30cd, Hi db</v>
          </cell>
          <cell r="C61">
            <v>0</v>
          </cell>
          <cell r="D61">
            <v>0.14699999999999999</v>
          </cell>
        </row>
        <row r="62">
          <cell r="B62" t="str">
            <v>Potter CCHS-24R, 75cd, Hi db</v>
          </cell>
          <cell r="C62">
            <v>0</v>
          </cell>
          <cell r="D62">
            <v>0.23499999999999999</v>
          </cell>
        </row>
        <row r="63">
          <cell r="B63" t="str">
            <v>Potter CCHS-24R, 95cd, Hi db</v>
          </cell>
          <cell r="C63">
            <v>0</v>
          </cell>
          <cell r="D63">
            <v>0.30599999999999999</v>
          </cell>
        </row>
        <row r="64">
          <cell r="B64" t="str">
            <v>Potter CCHS-24R, 115cd, Hi db</v>
          </cell>
          <cell r="C64">
            <v>0</v>
          </cell>
          <cell r="D64">
            <v>0.33600000000000002</v>
          </cell>
        </row>
        <row r="65">
          <cell r="B65" t="str">
            <v>Potter HS-24-WP, HSLP-24-WP 75cd, Hi db</v>
          </cell>
          <cell r="C65">
            <v>0</v>
          </cell>
          <cell r="D65">
            <v>0.19800000000000001</v>
          </cell>
        </row>
        <row r="66">
          <cell r="B66" t="str">
            <v>Potter LFHS-15 Temporal 3 Normal db</v>
          </cell>
          <cell r="C66">
            <v>0</v>
          </cell>
          <cell r="D66">
            <v>0.124</v>
          </cell>
        </row>
        <row r="67">
          <cell r="B67" t="str">
            <v>Potter LFHS-15 Temporal 3 Loud db</v>
          </cell>
          <cell r="C67">
            <v>0</v>
          </cell>
          <cell r="D67">
            <v>0.182</v>
          </cell>
        </row>
        <row r="68">
          <cell r="B68" t="str">
            <v>Potter LFHS-15 Temporal 4 Normal db</v>
          </cell>
          <cell r="C68">
            <v>0</v>
          </cell>
          <cell r="D68">
            <v>0.19500000000000001</v>
          </cell>
        </row>
        <row r="69">
          <cell r="B69" t="str">
            <v>Potter LFHS-15 Temporal 4 Loud db</v>
          </cell>
          <cell r="C69">
            <v>0</v>
          </cell>
          <cell r="D69">
            <v>0.29099999999999998</v>
          </cell>
        </row>
        <row r="70">
          <cell r="B70" t="str">
            <v>Potter LFHS-110 Temporal 3 Normal db</v>
          </cell>
          <cell r="C70">
            <v>0</v>
          </cell>
          <cell r="D70">
            <v>0.28000000000000003</v>
          </cell>
        </row>
        <row r="71">
          <cell r="B71" t="str">
            <v>Potter LFHS-110 Temporal 3 Loud db</v>
          </cell>
          <cell r="C71">
            <v>0</v>
          </cell>
          <cell r="D71">
            <v>0.32600000000000001</v>
          </cell>
        </row>
        <row r="72">
          <cell r="B72" t="str">
            <v>Potter LFHS-110 Temporal 4 Normal db</v>
          </cell>
          <cell r="C72">
            <v>0</v>
          </cell>
          <cell r="D72">
            <v>0.38400000000000001</v>
          </cell>
        </row>
        <row r="73">
          <cell r="B73" t="str">
            <v>Potter LFHS-110 Temporal 4 Loud db</v>
          </cell>
          <cell r="C73">
            <v>0</v>
          </cell>
          <cell r="D73">
            <v>0.47399999999999998</v>
          </cell>
        </row>
        <row r="74">
          <cell r="B74" t="str">
            <v>Potter LFHS-177 Temporal 3 Normal db</v>
          </cell>
          <cell r="C74">
            <v>0</v>
          </cell>
          <cell r="D74">
            <v>0.36499999999999999</v>
          </cell>
        </row>
        <row r="75">
          <cell r="B75" t="str">
            <v>Potter LFHS-177 Temporal 3 Loud db</v>
          </cell>
          <cell r="C75">
            <v>0</v>
          </cell>
          <cell r="D75">
            <v>0.39300000000000002</v>
          </cell>
        </row>
        <row r="76">
          <cell r="B76" t="str">
            <v>Potter LFHS-177 Temporal 4 Normal db</v>
          </cell>
          <cell r="C76">
            <v>0</v>
          </cell>
          <cell r="D76">
            <v>0.42699999999999999</v>
          </cell>
        </row>
        <row r="77">
          <cell r="B77" t="str">
            <v>Potter LFHS-177 Temporal 4 Loud db</v>
          </cell>
          <cell r="C77">
            <v>0</v>
          </cell>
          <cell r="D77">
            <v>0.52500000000000002</v>
          </cell>
        </row>
        <row r="78">
          <cell r="B78" t="str">
            <v>Potter CHS-24A-WP,CHSLP-24A-WP 75cd, Hi db</v>
          </cell>
          <cell r="C78">
            <v>0</v>
          </cell>
          <cell r="D78">
            <v>0.19800000000000001</v>
          </cell>
        </row>
        <row r="79">
          <cell r="B79" t="str">
            <v>CHS-24B-WP,CHS-24G-WP,CSH-24R-WP, 75cd, Hi db</v>
          </cell>
          <cell r="C79">
            <v>0</v>
          </cell>
          <cell r="D79">
            <v>0.192</v>
          </cell>
        </row>
        <row r="80">
          <cell r="B80" t="str">
            <v>CHSLP-24B-WP,CHSLP-24G-WP,CHSLP-24R-WP, 75cd, Hi db</v>
          </cell>
          <cell r="C80">
            <v>0</v>
          </cell>
          <cell r="D80">
            <v>0.192</v>
          </cell>
        </row>
        <row r="81">
          <cell r="B81" t="str">
            <v>Potter SH-1224  15cd, Hi db</v>
          </cell>
          <cell r="C81">
            <v>0</v>
          </cell>
          <cell r="D81">
            <v>0.14899999999999999</v>
          </cell>
        </row>
        <row r="82">
          <cell r="B82" t="str">
            <v>Potter SH-1224  15cd, Med db</v>
          </cell>
          <cell r="C82">
            <v>0</v>
          </cell>
          <cell r="D82">
            <v>9.1999999999999998E-2</v>
          </cell>
        </row>
        <row r="83">
          <cell r="B83" t="str">
            <v>Potter SH-1224  15cd, Lo db</v>
          </cell>
          <cell r="C83">
            <v>0</v>
          </cell>
          <cell r="D83">
            <v>0.08</v>
          </cell>
        </row>
        <row r="84">
          <cell r="B84" t="str">
            <v>Potter SH-1224  35cd, Hi db</v>
          </cell>
          <cell r="C84">
            <v>0</v>
          </cell>
          <cell r="D84">
            <v>0.189</v>
          </cell>
        </row>
        <row r="85">
          <cell r="B85" t="str">
            <v>Potter SH-1224  35cd, Med db</v>
          </cell>
          <cell r="C85">
            <v>0</v>
          </cell>
          <cell r="D85">
            <v>0.13200000000000001</v>
          </cell>
        </row>
        <row r="86">
          <cell r="B86" t="str">
            <v>Potter SH-1224  35cd, Lo db</v>
          </cell>
          <cell r="C86">
            <v>0</v>
          </cell>
          <cell r="D86">
            <v>0.12</v>
          </cell>
        </row>
        <row r="87">
          <cell r="B87" t="str">
            <v>Potter SH-1224  60cd, Hi db</v>
          </cell>
          <cell r="C87">
            <v>0</v>
          </cell>
          <cell r="D87">
            <v>0.218</v>
          </cell>
        </row>
        <row r="88">
          <cell r="B88" t="str">
            <v>Potter SH-1224  60cd, Med db</v>
          </cell>
          <cell r="C88">
            <v>0</v>
          </cell>
          <cell r="D88">
            <v>0.161</v>
          </cell>
        </row>
        <row r="89">
          <cell r="B89" t="str">
            <v>Potter SH-1224  60cd, Lo db</v>
          </cell>
          <cell r="C89">
            <v>0</v>
          </cell>
          <cell r="D89">
            <v>0.14899999999999999</v>
          </cell>
        </row>
        <row r="90">
          <cell r="B90" t="str">
            <v>Potter SH-1224  75cd, Hi db</v>
          </cell>
          <cell r="C90">
            <v>0</v>
          </cell>
          <cell r="D90">
            <v>0.23300000000000001</v>
          </cell>
        </row>
        <row r="91">
          <cell r="B91" t="str">
            <v>Potter SH-1224  75cd, Med db</v>
          </cell>
          <cell r="C91">
            <v>0</v>
          </cell>
          <cell r="D91">
            <v>0.17599999999999999</v>
          </cell>
        </row>
        <row r="92">
          <cell r="B92" t="str">
            <v>Potter SH-1224  75cd, Lo db</v>
          </cell>
          <cell r="C92">
            <v>0</v>
          </cell>
          <cell r="D92">
            <v>0.16400000000000001</v>
          </cell>
        </row>
        <row r="93">
          <cell r="B93" t="str">
            <v>Potter SH-1224  95cd, Hi db</v>
          </cell>
          <cell r="C93">
            <v>0</v>
          </cell>
          <cell r="D93">
            <v>0.26400000000000001</v>
          </cell>
        </row>
        <row r="94">
          <cell r="B94" t="str">
            <v>Potter SH-1224  95cd, Med db</v>
          </cell>
          <cell r="C94">
            <v>0</v>
          </cell>
          <cell r="D94">
            <v>0.20699999999999999</v>
          </cell>
        </row>
        <row r="95">
          <cell r="B95" t="str">
            <v>Potter SH-1224  95cd, Lo db</v>
          </cell>
          <cell r="C95">
            <v>0</v>
          </cell>
          <cell r="D95">
            <v>0.19500000000000001</v>
          </cell>
        </row>
        <row r="96">
          <cell r="B96" t="str">
            <v>Potter SH-1224  110cd, Hi db</v>
          </cell>
          <cell r="C96">
            <v>0</v>
          </cell>
          <cell r="D96">
            <v>0.28299999999999997</v>
          </cell>
        </row>
        <row r="97">
          <cell r="B97" t="str">
            <v>Potter SH-1224  110cd, Med db</v>
          </cell>
          <cell r="C97">
            <v>0</v>
          </cell>
          <cell r="D97">
            <v>0.22600000000000001</v>
          </cell>
        </row>
        <row r="98">
          <cell r="B98" t="str">
            <v>Potter SH-1224  110cd, Lo db</v>
          </cell>
          <cell r="C98">
            <v>0</v>
          </cell>
          <cell r="D98">
            <v>0.214</v>
          </cell>
        </row>
        <row r="99">
          <cell r="B99" t="str">
            <v>Potter SH-1224WP 15cd, Hi db</v>
          </cell>
          <cell r="C99">
            <v>0</v>
          </cell>
          <cell r="D99">
            <v>0.30299999999999999</v>
          </cell>
        </row>
        <row r="100">
          <cell r="B100" t="str">
            <v>Potter SH-1224WP 15cd, Med db</v>
          </cell>
          <cell r="C100">
            <v>0</v>
          </cell>
          <cell r="D100">
            <v>0.21</v>
          </cell>
        </row>
        <row r="101">
          <cell r="B101" t="str">
            <v>Potter SH-1224WP 15cd, Lo db</v>
          </cell>
          <cell r="C101">
            <v>0</v>
          </cell>
          <cell r="D101">
            <v>0.182</v>
          </cell>
        </row>
        <row r="102">
          <cell r="B102" t="str">
            <v>Potter SH-1224WP 35cd, Hi db</v>
          </cell>
          <cell r="C102">
            <v>0</v>
          </cell>
          <cell r="D102">
            <v>0.33800000000000002</v>
          </cell>
        </row>
        <row r="103">
          <cell r="B103" t="str">
            <v>Potter SH-1224WP 35cd, Med db</v>
          </cell>
          <cell r="C103">
            <v>0</v>
          </cell>
          <cell r="D103">
            <v>0.245</v>
          </cell>
        </row>
        <row r="104">
          <cell r="B104" t="str">
            <v>Potter SH-1224WP 35cd, Lo db</v>
          </cell>
          <cell r="C104">
            <v>0</v>
          </cell>
          <cell r="D104">
            <v>0.217</v>
          </cell>
        </row>
        <row r="105">
          <cell r="B105" t="str">
            <v>Potter SH-1224WP 60cd, Hi db</v>
          </cell>
          <cell r="C105">
            <v>0</v>
          </cell>
          <cell r="D105">
            <v>0.374</v>
          </cell>
        </row>
        <row r="106">
          <cell r="B106" t="str">
            <v>Potter SH-1224WP 60cd, Med db</v>
          </cell>
          <cell r="C106">
            <v>0</v>
          </cell>
          <cell r="D106">
            <v>0.28100000000000003</v>
          </cell>
        </row>
        <row r="107">
          <cell r="B107" t="str">
            <v>Potter SH-1224WP 60cd, Lo db</v>
          </cell>
          <cell r="C107">
            <v>0</v>
          </cell>
          <cell r="D107">
            <v>0.253</v>
          </cell>
        </row>
        <row r="108">
          <cell r="B108" t="str">
            <v>Potter SH-1224WP 75cd, Hi db</v>
          </cell>
          <cell r="C108">
            <v>0</v>
          </cell>
          <cell r="D108">
            <v>0.39300000000000002</v>
          </cell>
        </row>
        <row r="109">
          <cell r="B109" t="str">
            <v>Potter SH-1224WP 75cd, Med db</v>
          </cell>
          <cell r="C109">
            <v>0</v>
          </cell>
          <cell r="D109">
            <v>0.3</v>
          </cell>
        </row>
        <row r="110">
          <cell r="B110" t="str">
            <v>Potter SH-1224WP 75cd, Lo db</v>
          </cell>
          <cell r="C110">
            <v>0</v>
          </cell>
          <cell r="D110">
            <v>0.27200000000000002</v>
          </cell>
        </row>
        <row r="111">
          <cell r="B111" t="str">
            <v>Potter SH-1224WP 95cd, Hi db</v>
          </cell>
          <cell r="C111">
            <v>0</v>
          </cell>
          <cell r="D111">
            <v>0.41399999999999998</v>
          </cell>
        </row>
        <row r="112">
          <cell r="B112" t="str">
            <v>Potter SH-1224WP 95cd, Med db</v>
          </cell>
          <cell r="C112">
            <v>0</v>
          </cell>
          <cell r="D112">
            <v>0.32100000000000001</v>
          </cell>
        </row>
        <row r="113">
          <cell r="B113" t="str">
            <v>Potter SH-1224WP 95cd, Lo db</v>
          </cell>
          <cell r="C113">
            <v>0</v>
          </cell>
          <cell r="D113">
            <v>0.29299999999999998</v>
          </cell>
        </row>
        <row r="114">
          <cell r="B114" t="str">
            <v>Potter SH-1224WP 110cd, Hi db</v>
          </cell>
          <cell r="C114">
            <v>0</v>
          </cell>
          <cell r="D114">
            <v>0.42799999999999999</v>
          </cell>
        </row>
        <row r="115">
          <cell r="B115" t="str">
            <v>Potter SH-1224WP 110cd, Med db</v>
          </cell>
          <cell r="C115">
            <v>0</v>
          </cell>
          <cell r="D115">
            <v>0.33500000000000002</v>
          </cell>
        </row>
        <row r="116">
          <cell r="B116" t="str">
            <v>Potter SH-1224WP 110cd, Lo db</v>
          </cell>
          <cell r="C116">
            <v>0</v>
          </cell>
          <cell r="D116">
            <v>0.307</v>
          </cell>
        </row>
        <row r="117">
          <cell r="B117" t="str">
            <v>Potter SH-24H  95cd, Hi db</v>
          </cell>
          <cell r="C117">
            <v>0</v>
          </cell>
          <cell r="D117">
            <v>0.23799999999999999</v>
          </cell>
        </row>
        <row r="118">
          <cell r="B118" t="str">
            <v>Potter SH-24H  95cd, Med db</v>
          </cell>
          <cell r="C118">
            <v>0</v>
          </cell>
          <cell r="D118">
            <v>0.18099999999999999</v>
          </cell>
        </row>
        <row r="119">
          <cell r="B119" t="str">
            <v>Potter SH-24H  95cd, Lo db</v>
          </cell>
          <cell r="C119">
            <v>0</v>
          </cell>
          <cell r="D119">
            <v>0.16900000000000001</v>
          </cell>
        </row>
        <row r="120">
          <cell r="B120" t="str">
            <v>Potter SH-24H  110cd, Hi db</v>
          </cell>
          <cell r="C120">
            <v>0</v>
          </cell>
          <cell r="D120">
            <v>0.248</v>
          </cell>
        </row>
        <row r="121">
          <cell r="B121" t="str">
            <v>Potter SH-24H  110cd, Med db</v>
          </cell>
          <cell r="C121">
            <v>0</v>
          </cell>
          <cell r="D121">
            <v>0.191</v>
          </cell>
        </row>
        <row r="122">
          <cell r="B122" t="str">
            <v>Potter SH-24H  110cd, Lo db</v>
          </cell>
          <cell r="C122">
            <v>0</v>
          </cell>
          <cell r="D122">
            <v>0.17899999999999999</v>
          </cell>
        </row>
        <row r="123">
          <cell r="B123" t="str">
            <v>Potter SH-24H  135cd, Hi db</v>
          </cell>
          <cell r="C123">
            <v>0</v>
          </cell>
          <cell r="D123">
            <v>0.26500000000000001</v>
          </cell>
        </row>
        <row r="124">
          <cell r="B124" t="str">
            <v>Potter SH-24H  135cd, Med db</v>
          </cell>
          <cell r="C124">
            <v>0</v>
          </cell>
          <cell r="D124">
            <v>0.20799999999999999</v>
          </cell>
        </row>
        <row r="125">
          <cell r="B125" t="str">
            <v>Potter SH-24H  135cd, Lo db</v>
          </cell>
          <cell r="C125">
            <v>0</v>
          </cell>
          <cell r="D125">
            <v>0.19600000000000001</v>
          </cell>
        </row>
        <row r="126">
          <cell r="B126" t="str">
            <v>Potter SH-24H  150cd, Hi db</v>
          </cell>
          <cell r="C126">
            <v>0</v>
          </cell>
          <cell r="D126">
            <v>0.27700000000000002</v>
          </cell>
        </row>
        <row r="127">
          <cell r="B127" t="str">
            <v>Potter SH-24H  150cd, Med db</v>
          </cell>
          <cell r="C127">
            <v>0</v>
          </cell>
          <cell r="D127">
            <v>0.22</v>
          </cell>
        </row>
        <row r="128">
          <cell r="B128" t="str">
            <v>Potter SH-24H  150cd, Lo db</v>
          </cell>
          <cell r="C128">
            <v>0</v>
          </cell>
          <cell r="D128">
            <v>0.20799999999999999</v>
          </cell>
        </row>
        <row r="129">
          <cell r="B129" t="str">
            <v>Potter SH-24H  177cd, Hi db</v>
          </cell>
          <cell r="C129">
            <v>0</v>
          </cell>
          <cell r="D129">
            <v>0.30499999999999999</v>
          </cell>
        </row>
        <row r="130">
          <cell r="B130" t="str">
            <v>Potter SH-24H  177cd, Med db</v>
          </cell>
          <cell r="C130">
            <v>0</v>
          </cell>
          <cell r="D130">
            <v>0.248</v>
          </cell>
        </row>
        <row r="131">
          <cell r="B131" t="str">
            <v>Potter SH-24H  177cd, Lo db</v>
          </cell>
          <cell r="C131">
            <v>0</v>
          </cell>
          <cell r="D131">
            <v>0.23599999999999999</v>
          </cell>
        </row>
        <row r="132">
          <cell r="B132" t="str">
            <v>Potter SH-24H  185cd, Hi db</v>
          </cell>
          <cell r="C132">
            <v>0</v>
          </cell>
          <cell r="D132">
            <v>0.313</v>
          </cell>
        </row>
        <row r="133">
          <cell r="B133" t="str">
            <v>Potter SH-24H  185cd, Med db</v>
          </cell>
          <cell r="C133">
            <v>0</v>
          </cell>
          <cell r="D133">
            <v>0.25600000000000001</v>
          </cell>
        </row>
        <row r="134">
          <cell r="B134" t="str">
            <v>Potter SH-24H  185cd, Lo db</v>
          </cell>
          <cell r="C134">
            <v>0</v>
          </cell>
          <cell r="D134">
            <v>0.24399999999999999</v>
          </cell>
        </row>
        <row r="135">
          <cell r="B135" t="str">
            <v>Potter SH-24H-WP  95cd, Hi db</v>
          </cell>
          <cell r="C135">
            <v>0</v>
          </cell>
          <cell r="D135">
            <v>0.23799999999999999</v>
          </cell>
        </row>
        <row r="136">
          <cell r="B136" t="str">
            <v>Potter SH-24H-WP  95cd, Med db</v>
          </cell>
          <cell r="C136">
            <v>0</v>
          </cell>
          <cell r="D136">
            <v>0.18099999999999999</v>
          </cell>
        </row>
        <row r="137">
          <cell r="B137" t="str">
            <v>Potter SH-24H-WP  95cd, Lo db</v>
          </cell>
          <cell r="C137">
            <v>0</v>
          </cell>
          <cell r="D137">
            <v>0.16900000000000001</v>
          </cell>
        </row>
        <row r="138">
          <cell r="B138" t="str">
            <v>Potter SH-24H-WP  110cd, Hi db</v>
          </cell>
          <cell r="C138">
            <v>0</v>
          </cell>
          <cell r="D138">
            <v>0.248</v>
          </cell>
        </row>
        <row r="139">
          <cell r="B139" t="str">
            <v>Potter SH-24H-WP  110cd, Med db</v>
          </cell>
          <cell r="C139">
            <v>0</v>
          </cell>
          <cell r="D139">
            <v>0.191</v>
          </cell>
        </row>
        <row r="140">
          <cell r="B140" t="str">
            <v>Potter SH-24H-WP  110cd, Lo db</v>
          </cell>
          <cell r="C140">
            <v>0</v>
          </cell>
          <cell r="D140">
            <v>0.17899999999999999</v>
          </cell>
        </row>
        <row r="141">
          <cell r="B141" t="str">
            <v>Potter SH-24H-WP  135cd, Hi db</v>
          </cell>
          <cell r="C141">
            <v>0</v>
          </cell>
          <cell r="D141">
            <v>0.26500000000000001</v>
          </cell>
        </row>
        <row r="142">
          <cell r="B142" t="str">
            <v>Potter SH-24H-WP  135cd, Med db</v>
          </cell>
          <cell r="C142">
            <v>0</v>
          </cell>
          <cell r="D142">
            <v>0.20799999999999999</v>
          </cell>
        </row>
        <row r="143">
          <cell r="B143" t="str">
            <v>Potter SH-24H-WP  135cd, Lo db</v>
          </cell>
          <cell r="C143">
            <v>0</v>
          </cell>
          <cell r="D143">
            <v>0.19600000000000001</v>
          </cell>
        </row>
        <row r="144">
          <cell r="B144" t="str">
            <v>Potter SH-24H-WP  150cd, Hi db</v>
          </cell>
          <cell r="C144">
            <v>0</v>
          </cell>
          <cell r="D144">
            <v>0.27700000000000002</v>
          </cell>
        </row>
        <row r="145">
          <cell r="B145" t="str">
            <v>Potter SH-24H-WP  150cd, Med db</v>
          </cell>
          <cell r="C145">
            <v>0</v>
          </cell>
          <cell r="D145">
            <v>0.22</v>
          </cell>
        </row>
        <row r="146">
          <cell r="B146" t="str">
            <v>Potter SH-24H-WP  150cd, Lo db</v>
          </cell>
          <cell r="C146">
            <v>0</v>
          </cell>
          <cell r="D146">
            <v>0.20799999999999999</v>
          </cell>
        </row>
        <row r="147">
          <cell r="B147" t="str">
            <v>Potter SH-24H-WP  177cd, Hi db</v>
          </cell>
          <cell r="C147">
            <v>0</v>
          </cell>
          <cell r="D147">
            <v>0.30499999999999999</v>
          </cell>
        </row>
        <row r="148">
          <cell r="B148" t="str">
            <v>Potter SH-24H-WP  177cd, Med db</v>
          </cell>
          <cell r="C148">
            <v>0</v>
          </cell>
          <cell r="D148">
            <v>0.248</v>
          </cell>
        </row>
        <row r="149">
          <cell r="B149" t="str">
            <v>Potter SH-24H-WP  177cd, Lo db</v>
          </cell>
          <cell r="C149">
            <v>0</v>
          </cell>
          <cell r="D149">
            <v>0.23599999999999999</v>
          </cell>
        </row>
        <row r="150">
          <cell r="B150" t="str">
            <v>Potter SH-24H-WP  185cd, Hi db</v>
          </cell>
          <cell r="C150">
            <v>0</v>
          </cell>
          <cell r="D150">
            <v>0.313</v>
          </cell>
        </row>
        <row r="151">
          <cell r="B151" t="str">
            <v>Potter SH-24H-WP  185cd, Med db</v>
          </cell>
          <cell r="C151">
            <v>0</v>
          </cell>
          <cell r="D151">
            <v>0.25600000000000001</v>
          </cell>
        </row>
        <row r="152">
          <cell r="B152" t="str">
            <v>Potter SH-24H-WP  185cd, Lo db</v>
          </cell>
          <cell r="C152">
            <v>0</v>
          </cell>
          <cell r="D152">
            <v>0.24399999999999999</v>
          </cell>
        </row>
        <row r="153">
          <cell r="B153" t="str">
            <v>Potter SH24C-3075110 30cd, Hi db</v>
          </cell>
          <cell r="C153">
            <v>0</v>
          </cell>
          <cell r="D153">
            <v>0.16</v>
          </cell>
        </row>
        <row r="154">
          <cell r="B154" t="str">
            <v>Potter SH24C-3075110 30cd, Lo db</v>
          </cell>
          <cell r="C154">
            <v>0</v>
          </cell>
          <cell r="D154">
            <v>0.13800000000000001</v>
          </cell>
        </row>
        <row r="155">
          <cell r="B155" t="str">
            <v>Potter SH24C-3075110 75cd, Hi db</v>
          </cell>
          <cell r="C155">
            <v>0</v>
          </cell>
          <cell r="D155">
            <v>0.218</v>
          </cell>
        </row>
        <row r="156">
          <cell r="B156" t="str">
            <v>Potter SH24C-3075110 75cd, Lo db</v>
          </cell>
          <cell r="C156">
            <v>0</v>
          </cell>
          <cell r="D156">
            <v>0.20100000000000001</v>
          </cell>
        </row>
        <row r="157">
          <cell r="B157" t="str">
            <v>Potter SH24C-3075110 110cd, Hi db</v>
          </cell>
          <cell r="C157">
            <v>0</v>
          </cell>
          <cell r="D157">
            <v>0.27300000000000002</v>
          </cell>
        </row>
        <row r="158">
          <cell r="B158" t="str">
            <v>Potter SH24C-3075110 110cd, Lo db</v>
          </cell>
          <cell r="C158">
            <v>0</v>
          </cell>
          <cell r="D158">
            <v>0.25600000000000001</v>
          </cell>
        </row>
        <row r="159">
          <cell r="B159" t="str">
            <v>Potter SH24C-177, 177cd, Hi db</v>
          </cell>
          <cell r="C159">
            <v>0</v>
          </cell>
          <cell r="D159">
            <v>0.41899999999999998</v>
          </cell>
        </row>
        <row r="160">
          <cell r="B160" t="str">
            <v>Potter SH24C-177, 177cd, Lo db</v>
          </cell>
          <cell r="C160">
            <v>0</v>
          </cell>
          <cell r="D160">
            <v>0.40200000000000002</v>
          </cell>
        </row>
        <row r="161">
          <cell r="B161" t="str">
            <v>Gentex GHSLF-15 Temporal 3 Normal db</v>
          </cell>
          <cell r="C161">
            <v>0</v>
          </cell>
          <cell r="D161">
            <v>0.124</v>
          </cell>
        </row>
        <row r="162">
          <cell r="B162" t="str">
            <v>Gentex GHSLF-15 Temporal 3 Loud db</v>
          </cell>
          <cell r="C162">
            <v>0</v>
          </cell>
          <cell r="D162">
            <v>0.182</v>
          </cell>
        </row>
        <row r="163">
          <cell r="B163" t="str">
            <v>Gentex GHSLF-15 Temporal 4 Normal db</v>
          </cell>
          <cell r="C163">
            <v>0</v>
          </cell>
          <cell r="D163">
            <v>0.19500000000000001</v>
          </cell>
        </row>
        <row r="164">
          <cell r="B164" t="str">
            <v>Gentex GHSLF-15 Temporal 4 Loud db</v>
          </cell>
          <cell r="C164">
            <v>0</v>
          </cell>
          <cell r="D164">
            <v>0.29099999999999998</v>
          </cell>
        </row>
        <row r="165">
          <cell r="B165" t="str">
            <v>Gentex GHSLF-110 Temporal 3 Normal db</v>
          </cell>
          <cell r="C165">
            <v>0</v>
          </cell>
          <cell r="D165">
            <v>0.28000000000000003</v>
          </cell>
        </row>
        <row r="166">
          <cell r="B166" t="str">
            <v>Gentex GHSLF-110 Temporal 3 Loud db</v>
          </cell>
          <cell r="C166">
            <v>0</v>
          </cell>
          <cell r="D166">
            <v>0.32600000000000001</v>
          </cell>
        </row>
        <row r="167">
          <cell r="B167" t="str">
            <v>Gentex GHSLF-110 Temporal 4 Normal db</v>
          </cell>
          <cell r="C167">
            <v>0</v>
          </cell>
          <cell r="D167">
            <v>0.38400000000000001</v>
          </cell>
        </row>
        <row r="168">
          <cell r="B168" t="str">
            <v>Gentex GHSLF-110 Temporal 4 Loud db</v>
          </cell>
          <cell r="C168">
            <v>0</v>
          </cell>
          <cell r="D168">
            <v>0.47399999999999998</v>
          </cell>
        </row>
        <row r="169">
          <cell r="B169" t="str">
            <v>Gentex GHSLF-177 Temporal 3 Normal db</v>
          </cell>
          <cell r="C169">
            <v>0</v>
          </cell>
          <cell r="D169">
            <v>0.36499999999999999</v>
          </cell>
        </row>
        <row r="170">
          <cell r="B170" t="str">
            <v>Gentex GHSLF-177 Temporal 3 Loud db</v>
          </cell>
          <cell r="C170">
            <v>0</v>
          </cell>
          <cell r="D170">
            <v>0.39300000000000002</v>
          </cell>
        </row>
        <row r="171">
          <cell r="B171" t="str">
            <v>Gentex GHSLF-177 Temporal 4 Normal db</v>
          </cell>
          <cell r="C171">
            <v>0</v>
          </cell>
          <cell r="D171">
            <v>0.42699999999999999</v>
          </cell>
        </row>
        <row r="172">
          <cell r="B172" t="str">
            <v>Gentex GHSLF-177 Temporal 4 Loud db</v>
          </cell>
          <cell r="C172">
            <v>0</v>
          </cell>
          <cell r="D172">
            <v>0.52500000000000002</v>
          </cell>
        </row>
        <row r="203">
          <cell r="B203" t="str">
            <v>Strobes</v>
          </cell>
          <cell r="C203"/>
          <cell r="D203"/>
        </row>
        <row r="204">
          <cell r="B204"/>
          <cell r="C204"/>
          <cell r="D204"/>
        </row>
        <row r="205">
          <cell r="B205" t="str">
            <v>Description</v>
          </cell>
          <cell r="C205" t="str">
            <v>Standby</v>
          </cell>
          <cell r="D205" t="str">
            <v>Alarm</v>
          </cell>
        </row>
        <row r="206">
          <cell r="B206" t="str">
            <v>Potter PE-ST Strobe, 15cd</v>
          </cell>
          <cell r="C206">
            <v>0</v>
          </cell>
          <cell r="D206">
            <v>2.1999999999999999E-2</v>
          </cell>
        </row>
        <row r="207">
          <cell r="B207" t="str">
            <v>Potter PE-ST Strobe, 30cd</v>
          </cell>
          <cell r="C207">
            <v>0</v>
          </cell>
          <cell r="D207">
            <v>0.03</v>
          </cell>
        </row>
        <row r="208">
          <cell r="B208" t="str">
            <v>Potter PE-ST Strobe, 75cd</v>
          </cell>
          <cell r="C208">
            <v>0</v>
          </cell>
          <cell r="D208">
            <v>0.06</v>
          </cell>
        </row>
        <row r="209">
          <cell r="B209" t="str">
            <v>Potter PE-ST Strobe, 110cd</v>
          </cell>
          <cell r="C209">
            <v>0</v>
          </cell>
          <cell r="D209">
            <v>8.5999999999999993E-2</v>
          </cell>
        </row>
        <row r="210">
          <cell r="B210" t="str">
            <v>Potter PE-ST Strobe, 135cd</v>
          </cell>
          <cell r="C210">
            <v>0</v>
          </cell>
          <cell r="D210">
            <v>0.125</v>
          </cell>
        </row>
        <row r="211">
          <cell r="B211" t="str">
            <v>Potter PE-ST Strobe, 185cd</v>
          </cell>
          <cell r="C211">
            <v>0</v>
          </cell>
          <cell r="D211">
            <v>0.185</v>
          </cell>
        </row>
        <row r="212">
          <cell r="B212" t="str">
            <v>Potter PE-STC  Strobe, 15cd</v>
          </cell>
          <cell r="C212">
            <v>0</v>
          </cell>
          <cell r="D212">
            <v>2.1999999999999999E-2</v>
          </cell>
        </row>
        <row r="213">
          <cell r="B213" t="str">
            <v>Potter PE-STC  Strobe, 30cd</v>
          </cell>
          <cell r="C213">
            <v>0</v>
          </cell>
          <cell r="D213">
            <v>0.03</v>
          </cell>
        </row>
        <row r="214">
          <cell r="B214" t="str">
            <v>Potter PE-STC  Strobe, 75cd</v>
          </cell>
          <cell r="C214">
            <v>0</v>
          </cell>
          <cell r="D214">
            <v>0.06</v>
          </cell>
        </row>
        <row r="215">
          <cell r="B215" t="str">
            <v>Potter PE-STC  Strobe, 135cd</v>
          </cell>
          <cell r="C215">
            <v>0</v>
          </cell>
          <cell r="D215">
            <v>8.5999999999999993E-2</v>
          </cell>
        </row>
        <row r="216">
          <cell r="B216" t="str">
            <v>Potter PE-STC  Strobe, 150cd</v>
          </cell>
          <cell r="C216">
            <v>0</v>
          </cell>
          <cell r="D216">
            <v>0.125</v>
          </cell>
        </row>
        <row r="217">
          <cell r="B217" t="str">
            <v>Potter PE-STC  Strobe, 177cd</v>
          </cell>
          <cell r="C217">
            <v>0</v>
          </cell>
          <cell r="D217">
            <v>0.185</v>
          </cell>
        </row>
        <row r="218">
          <cell r="B218" t="str">
            <v>Potter S-24 Strobe, 15cd</v>
          </cell>
          <cell r="C218">
            <v>0</v>
          </cell>
          <cell r="D218">
            <v>4.2000000000000003E-2</v>
          </cell>
        </row>
        <row r="219">
          <cell r="B219" t="str">
            <v>Potter S-24 Strobe, 30cd</v>
          </cell>
          <cell r="C219">
            <v>0</v>
          </cell>
          <cell r="D219">
            <v>5.8000000000000003E-2</v>
          </cell>
        </row>
        <row r="220">
          <cell r="B220" t="str">
            <v>Potter S-24 Strobe, 60cd</v>
          </cell>
          <cell r="C220">
            <v>0</v>
          </cell>
          <cell r="D220">
            <v>9.7000000000000003E-2</v>
          </cell>
        </row>
        <row r="221">
          <cell r="B221" t="str">
            <v>Potter S-24 Strobe, 75cd</v>
          </cell>
          <cell r="C221">
            <v>0</v>
          </cell>
          <cell r="D221">
            <v>0.11600000000000001</v>
          </cell>
        </row>
        <row r="222">
          <cell r="B222" t="str">
            <v>Potter S-24 Strobe, 110cd</v>
          </cell>
          <cell r="C222">
            <v>0</v>
          </cell>
          <cell r="D222">
            <v>0.161</v>
          </cell>
        </row>
        <row r="223">
          <cell r="B223" t="str">
            <v>Potter S24-177 Strobe, 177cd</v>
          </cell>
          <cell r="C223">
            <v>0</v>
          </cell>
          <cell r="D223">
            <v>0.21299999999999999</v>
          </cell>
        </row>
        <row r="224">
          <cell r="B224" t="str">
            <v>Potter CS-24 Strobe, 15cd</v>
          </cell>
          <cell r="C224">
            <v>0</v>
          </cell>
          <cell r="D224">
            <v>0.12</v>
          </cell>
        </row>
        <row r="225">
          <cell r="B225" t="str">
            <v>Potter CS-24 Strobe, 30cd</v>
          </cell>
          <cell r="C225">
            <v>0</v>
          </cell>
          <cell r="D225">
            <v>0.12</v>
          </cell>
        </row>
        <row r="226">
          <cell r="B226" t="str">
            <v>Potter CS-24 Strobe, 75cd</v>
          </cell>
          <cell r="C226">
            <v>0</v>
          </cell>
          <cell r="D226">
            <v>0.2</v>
          </cell>
        </row>
        <row r="227">
          <cell r="B227" t="str">
            <v>Potter CS-24 Strobe, 95cd</v>
          </cell>
          <cell r="C227">
            <v>0</v>
          </cell>
          <cell r="D227">
            <v>0.22</v>
          </cell>
        </row>
        <row r="228">
          <cell r="B228" t="str">
            <v>Potter CS-24 Strobe, 115cd</v>
          </cell>
          <cell r="C228">
            <v>0</v>
          </cell>
          <cell r="D228">
            <v>0.28999999999999998</v>
          </cell>
        </row>
        <row r="229">
          <cell r="B229" t="str">
            <v>Potter CS-24 Strobe, 150cd</v>
          </cell>
          <cell r="C229">
            <v>0</v>
          </cell>
          <cell r="D229">
            <v>0.32100000000000001</v>
          </cell>
        </row>
        <row r="230">
          <cell r="B230" t="str">
            <v>Potter S-24-WP Strobe, 75cd</v>
          </cell>
          <cell r="C230">
            <v>0</v>
          </cell>
          <cell r="D230">
            <v>0.17</v>
          </cell>
        </row>
        <row r="231">
          <cell r="B231" t="str">
            <v>Potter CS-24WA Strobe, 15cd</v>
          </cell>
          <cell r="C231">
            <v>0</v>
          </cell>
          <cell r="D231">
            <v>4.7E-2</v>
          </cell>
        </row>
        <row r="232">
          <cell r="B232" t="str">
            <v>Potter CS-24WA Strobe, 30cd</v>
          </cell>
          <cell r="C232">
            <v>0</v>
          </cell>
          <cell r="D232">
            <v>6.4000000000000001E-2</v>
          </cell>
        </row>
        <row r="233">
          <cell r="B233" t="str">
            <v>Potter CS-24WA Strobe, 60cd</v>
          </cell>
          <cell r="C233">
            <v>0</v>
          </cell>
          <cell r="D233">
            <v>0.113</v>
          </cell>
        </row>
        <row r="234">
          <cell r="B234" t="str">
            <v>Potter CS-24WA Strobe,75cd</v>
          </cell>
          <cell r="C234">
            <v>0</v>
          </cell>
          <cell r="D234">
            <v>0.14499999999999999</v>
          </cell>
        </row>
        <row r="235">
          <cell r="B235" t="str">
            <v>Potter CS-24WA Strobe,110cd</v>
          </cell>
          <cell r="C235">
            <v>0</v>
          </cell>
          <cell r="D235">
            <v>0.17799999999999999</v>
          </cell>
        </row>
        <row r="236">
          <cell r="B236" t="str">
            <v>Potter CS-24WB,CS-24WG,CS-24WR Strobe, 15cd</v>
          </cell>
          <cell r="C236">
            <v>0</v>
          </cell>
          <cell r="D236">
            <v>0.105</v>
          </cell>
        </row>
        <row r="237">
          <cell r="B237" t="str">
            <v>Potter CS-24WB,CS-24WG,CS-24WR Strobe, 30cd</v>
          </cell>
          <cell r="C237">
            <v>0</v>
          </cell>
          <cell r="D237">
            <v>0.13</v>
          </cell>
        </row>
        <row r="238">
          <cell r="B238" t="str">
            <v>Potter CS-24WB,CS-24WG,CS-24WR Strobe, 60cd</v>
          </cell>
          <cell r="C238">
            <v>0</v>
          </cell>
          <cell r="D238">
            <v>0.20300000000000001</v>
          </cell>
        </row>
        <row r="239">
          <cell r="B239" t="str">
            <v>Potter CS-24WB,CS-24WG,CS-24WR Strobe, 75cd</v>
          </cell>
          <cell r="C239">
            <v>0</v>
          </cell>
          <cell r="D239">
            <v>0.24299999999999999</v>
          </cell>
        </row>
        <row r="240">
          <cell r="B240" t="str">
            <v>Potter CS-24WB,CS-24WG,CS-24WR Strobe, 110cd</v>
          </cell>
          <cell r="C240">
            <v>0</v>
          </cell>
          <cell r="D240">
            <v>0.31</v>
          </cell>
        </row>
        <row r="241">
          <cell r="B241" t="str">
            <v>Potter CCS-24A,CCS-24B,CCS-24G Strobe, 15cd</v>
          </cell>
          <cell r="C241">
            <v>0</v>
          </cell>
          <cell r="D241">
            <v>0.124</v>
          </cell>
        </row>
        <row r="242">
          <cell r="B242" t="str">
            <v>Potter CCS-24A,CCS-24B,CCS-24G Strobe, 30cd</v>
          </cell>
          <cell r="C242">
            <v>0</v>
          </cell>
          <cell r="D242">
            <v>0.124</v>
          </cell>
        </row>
        <row r="243">
          <cell r="B243" t="str">
            <v>Potter CCS-24A,CCS-24B,CCS-24G Strobe, 75cd</v>
          </cell>
          <cell r="C243">
            <v>0</v>
          </cell>
          <cell r="D243">
            <v>0.13900000000000001</v>
          </cell>
        </row>
        <row r="244">
          <cell r="B244" t="str">
            <v>Potter CCS-24A,CCS-24B,CCS-24G Strobe, 95cd</v>
          </cell>
          <cell r="C244">
            <v>0</v>
          </cell>
          <cell r="D244">
            <v>0.20499999999999999</v>
          </cell>
        </row>
        <row r="245">
          <cell r="B245" t="str">
            <v>Potter CCS-24A,CCS-24B,CCS-24G Strobe, 115cd</v>
          </cell>
          <cell r="C245">
            <v>0</v>
          </cell>
          <cell r="D245">
            <v>0.21199999999999999</v>
          </cell>
        </row>
        <row r="246">
          <cell r="B246" t="str">
            <v>Potter CCS-24R Strobe, 15cd</v>
          </cell>
          <cell r="C246">
            <v>0</v>
          </cell>
          <cell r="D246">
            <v>0.124</v>
          </cell>
        </row>
        <row r="247">
          <cell r="B247" t="str">
            <v>Potter CCS-24R Strobe, 30cd</v>
          </cell>
          <cell r="C247">
            <v>0</v>
          </cell>
          <cell r="D247">
            <v>0.124</v>
          </cell>
        </row>
        <row r="248">
          <cell r="B248" t="str">
            <v>Potter CCS-24R Strobe, 75cd</v>
          </cell>
          <cell r="C248">
            <v>0</v>
          </cell>
          <cell r="D248">
            <v>0.21199999999999999</v>
          </cell>
        </row>
        <row r="249">
          <cell r="B249" t="str">
            <v>Potter CCS-24R Strobe, 95cd</v>
          </cell>
          <cell r="C249">
            <v>0</v>
          </cell>
          <cell r="D249">
            <v>0.28299999999999997</v>
          </cell>
        </row>
        <row r="250">
          <cell r="B250" t="str">
            <v>Potter CCS-24R Strobe, 110cd</v>
          </cell>
          <cell r="C250">
            <v>0</v>
          </cell>
          <cell r="D250">
            <v>0.313</v>
          </cell>
        </row>
        <row r="251">
          <cell r="B251" t="str">
            <v>Potter CCS-24R Strobe, 75cd</v>
          </cell>
          <cell r="C251">
            <v>0</v>
          </cell>
          <cell r="D251">
            <v>0.17</v>
          </cell>
        </row>
        <row r="252">
          <cell r="B252" t="str">
            <v>CS-24A-WP,CS-24B-WP,CS-24G-WP,CS-24R-WP Strobe, 75cd</v>
          </cell>
          <cell r="C252">
            <v>0</v>
          </cell>
          <cell r="D252">
            <v>0.16400000000000001</v>
          </cell>
        </row>
        <row r="253">
          <cell r="B253" t="str">
            <v>CSLP-24A-WP,CS-24B-WP,CS-24G-WP,CS-24R-WP Strobe, 75cd</v>
          </cell>
          <cell r="C253">
            <v>0</v>
          </cell>
          <cell r="D253">
            <v>0.16400000000000001</v>
          </cell>
        </row>
        <row r="254">
          <cell r="B254" t="str">
            <v>Potter SPKSTR-24WLP, 15cd</v>
          </cell>
          <cell r="C254">
            <v>0</v>
          </cell>
          <cell r="D254">
            <v>7.8E-2</v>
          </cell>
        </row>
        <row r="255">
          <cell r="B255" t="str">
            <v>Potter SPKSTR-24WLP Strobe, 30cd</v>
          </cell>
          <cell r="C255">
            <v>0</v>
          </cell>
          <cell r="D255">
            <v>9.6000000000000002E-2</v>
          </cell>
        </row>
        <row r="256">
          <cell r="B256" t="str">
            <v>Potter SPKSTR-24WLP Strobe, 60cd</v>
          </cell>
          <cell r="C256">
            <v>0</v>
          </cell>
          <cell r="D256">
            <v>0.13700000000000001</v>
          </cell>
        </row>
        <row r="257">
          <cell r="B257" t="str">
            <v>Potter SPKSTR-24WLP Strobe, 75cd</v>
          </cell>
          <cell r="C257">
            <v>0</v>
          </cell>
          <cell r="D257">
            <v>0.18</v>
          </cell>
        </row>
        <row r="258">
          <cell r="B258" t="str">
            <v>Potter SPKSTR-24WLP Strobe, 110cd</v>
          </cell>
          <cell r="C258">
            <v>0</v>
          </cell>
          <cell r="D258">
            <v>0.224</v>
          </cell>
        </row>
        <row r="259">
          <cell r="B259" t="str">
            <v>Potter SPKSTR-24CLP Strobe 15cd</v>
          </cell>
          <cell r="C259">
            <v>0</v>
          </cell>
          <cell r="D259">
            <v>0.12</v>
          </cell>
        </row>
        <row r="260">
          <cell r="B260" t="str">
            <v>Potter SPKSTR-24CLP Strobe, 30cd</v>
          </cell>
          <cell r="C260">
            <v>0</v>
          </cell>
          <cell r="D260">
            <v>0.12</v>
          </cell>
        </row>
        <row r="261">
          <cell r="B261" t="str">
            <v>Potter SPKSTR-24CLP Strobe, 75cd</v>
          </cell>
          <cell r="C261">
            <v>0</v>
          </cell>
          <cell r="D261">
            <v>0.2</v>
          </cell>
        </row>
        <row r="262">
          <cell r="B262" t="str">
            <v>Potter SPKSTR-24CLP Strobe, 95cd</v>
          </cell>
          <cell r="C262">
            <v>0</v>
          </cell>
          <cell r="D262">
            <v>0.22</v>
          </cell>
        </row>
        <row r="263">
          <cell r="B263" t="str">
            <v>Potter SPKSTR-24CLP Strobe, 115cd</v>
          </cell>
          <cell r="C263">
            <v>0</v>
          </cell>
          <cell r="D263">
            <v>0.28999999999999998</v>
          </cell>
        </row>
        <row r="264">
          <cell r="B264" t="str">
            <v>Potter CSPKSTR-24A Strobe, 15/75cd</v>
          </cell>
          <cell r="C264">
            <v>0</v>
          </cell>
          <cell r="D264">
            <v>0.14799999999999999</v>
          </cell>
        </row>
        <row r="265">
          <cell r="B265" t="str">
            <v>Potter CSPKSTR-24B Strobe, 15/75cd</v>
          </cell>
          <cell r="C265">
            <v>0</v>
          </cell>
          <cell r="D265">
            <v>0.28000000000000003</v>
          </cell>
        </row>
        <row r="266">
          <cell r="B266" t="str">
            <v>Potter CSPKSTR-24G Strobe, 15/75cd</v>
          </cell>
          <cell r="C266">
            <v>0</v>
          </cell>
          <cell r="D266">
            <v>0.36</v>
          </cell>
        </row>
        <row r="267">
          <cell r="B267" t="str">
            <v>Potter CSPKSTR-24R Strobe, 15/75cd</v>
          </cell>
          <cell r="C267">
            <v>0</v>
          </cell>
          <cell r="D267">
            <v>0.39700000000000002</v>
          </cell>
        </row>
        <row r="268">
          <cell r="B268" t="str">
            <v>Potter SL-1224 Strobe 15cd</v>
          </cell>
          <cell r="C268">
            <v>0</v>
          </cell>
          <cell r="D268">
            <v>6.0999999999999999E-2</v>
          </cell>
        </row>
        <row r="269">
          <cell r="B269" t="str">
            <v>Potter SL-1224 Strobe 35cd</v>
          </cell>
          <cell r="C269">
            <v>0</v>
          </cell>
          <cell r="D269">
            <v>0.10100000000000001</v>
          </cell>
        </row>
        <row r="270">
          <cell r="B270" t="str">
            <v>Potter SL-1224 Strobe 60cd</v>
          </cell>
          <cell r="C270">
            <v>0</v>
          </cell>
          <cell r="D270">
            <v>0.13100000000000001</v>
          </cell>
        </row>
        <row r="271">
          <cell r="B271" t="str">
            <v>Potter SL-1224 Strobe 75cd</v>
          </cell>
          <cell r="C271">
            <v>0</v>
          </cell>
          <cell r="D271">
            <v>0.14499999999999999</v>
          </cell>
        </row>
        <row r="272">
          <cell r="B272" t="str">
            <v>Potter SL-1224 Strobe 95cd</v>
          </cell>
          <cell r="C272">
            <v>0</v>
          </cell>
          <cell r="D272">
            <v>0.17599999999999999</v>
          </cell>
        </row>
        <row r="273">
          <cell r="B273" t="str">
            <v>Potter SL-1224 Strobe 110cd</v>
          </cell>
          <cell r="C273">
            <v>0</v>
          </cell>
          <cell r="D273">
            <v>0.19600000000000001</v>
          </cell>
        </row>
        <row r="274">
          <cell r="B274" t="str">
            <v>Potter SL-1224WP Strobe 15cd</v>
          </cell>
          <cell r="C274">
            <v>0</v>
          </cell>
          <cell r="D274">
            <v>0.1</v>
          </cell>
        </row>
        <row r="275">
          <cell r="B275" t="str">
            <v>Potter SL-1224WP Strobe 35cd</v>
          </cell>
          <cell r="C275">
            <v>0</v>
          </cell>
          <cell r="D275">
            <v>0.13500000000000001</v>
          </cell>
        </row>
        <row r="276">
          <cell r="B276" t="str">
            <v>Potter SL-1224WP Strobe 60cd</v>
          </cell>
          <cell r="C276">
            <v>0</v>
          </cell>
          <cell r="D276">
            <v>0.17100000000000001</v>
          </cell>
        </row>
        <row r="277">
          <cell r="B277" t="str">
            <v>Potter SL-1224WP Strobe 75cd</v>
          </cell>
          <cell r="C277">
            <v>0</v>
          </cell>
          <cell r="D277">
            <v>0.19</v>
          </cell>
        </row>
        <row r="278">
          <cell r="B278" t="str">
            <v>Potter SL-1224WP Strobe 95cd</v>
          </cell>
          <cell r="C278">
            <v>0</v>
          </cell>
          <cell r="D278">
            <v>0.21099999999999999</v>
          </cell>
        </row>
        <row r="279">
          <cell r="B279" t="str">
            <v>Potter SL-1224WP Strobe 110cd</v>
          </cell>
          <cell r="C279">
            <v>0</v>
          </cell>
          <cell r="D279">
            <v>0.22500000000000001</v>
          </cell>
        </row>
        <row r="280">
          <cell r="B280" t="str">
            <v>Potter SL-24H Strobe 95cd</v>
          </cell>
          <cell r="C280">
            <v>0</v>
          </cell>
          <cell r="D280">
            <v>0.151</v>
          </cell>
        </row>
        <row r="281">
          <cell r="B281" t="str">
            <v>Potter SL-24H Strobe 110cd</v>
          </cell>
          <cell r="C281">
            <v>0</v>
          </cell>
          <cell r="D281">
            <v>0.161</v>
          </cell>
        </row>
        <row r="282">
          <cell r="B282" t="str">
            <v>Potter SL-24H Strobe 135cd</v>
          </cell>
          <cell r="C282">
            <v>0</v>
          </cell>
          <cell r="D282">
            <v>0.17799999999999999</v>
          </cell>
        </row>
        <row r="283">
          <cell r="B283" t="str">
            <v>Potter SL-24H Strobe 150cd</v>
          </cell>
          <cell r="C283">
            <v>0</v>
          </cell>
          <cell r="D283">
            <v>0.19</v>
          </cell>
        </row>
        <row r="284">
          <cell r="B284" t="str">
            <v>Potter SL-24H Strobe 177cd</v>
          </cell>
          <cell r="C284">
            <v>0</v>
          </cell>
          <cell r="D284">
            <v>0.218</v>
          </cell>
        </row>
        <row r="285">
          <cell r="B285" t="str">
            <v>Potter SL-24H Strobe 185cd</v>
          </cell>
          <cell r="C285">
            <v>0</v>
          </cell>
          <cell r="D285">
            <v>0.22600000000000001</v>
          </cell>
        </row>
        <row r="286">
          <cell r="B286" t="str">
            <v>Potter SL-24H-WP Strobe 95cd</v>
          </cell>
          <cell r="C286">
            <v>0</v>
          </cell>
          <cell r="D286">
            <v>0.151</v>
          </cell>
        </row>
        <row r="287">
          <cell r="B287" t="str">
            <v>Potter SL-24H-WP Strobe 110cd</v>
          </cell>
          <cell r="C287">
            <v>0</v>
          </cell>
          <cell r="D287">
            <v>0.161</v>
          </cell>
        </row>
        <row r="288">
          <cell r="B288" t="str">
            <v>Potter SL-24H-WP Strobe 135cd</v>
          </cell>
          <cell r="C288">
            <v>0</v>
          </cell>
          <cell r="D288">
            <v>0.17799999999999999</v>
          </cell>
        </row>
        <row r="289">
          <cell r="B289" t="str">
            <v>Potter SL-24H-WP Strobe 150cd</v>
          </cell>
          <cell r="C289">
            <v>0</v>
          </cell>
          <cell r="D289">
            <v>0.19</v>
          </cell>
        </row>
        <row r="290">
          <cell r="B290" t="str">
            <v>Potter SL-24H-WP Strobe 177cd</v>
          </cell>
          <cell r="C290">
            <v>0</v>
          </cell>
          <cell r="D290">
            <v>0.218</v>
          </cell>
        </row>
        <row r="291">
          <cell r="B291" t="str">
            <v>Potter SL-24H-WP Strobe 185cd</v>
          </cell>
          <cell r="C291">
            <v>0</v>
          </cell>
          <cell r="D291">
            <v>0.22600000000000001</v>
          </cell>
        </row>
        <row r="292">
          <cell r="B292" t="str">
            <v>Potter SL24C-3075110 Strobe 30cd</v>
          </cell>
          <cell r="C292">
            <v>0</v>
          </cell>
          <cell r="D292">
            <v>0.11600000000000001</v>
          </cell>
        </row>
        <row r="293">
          <cell r="B293" t="str">
            <v>Potter SL24C-3075110 Strobe 75cd</v>
          </cell>
          <cell r="C293">
            <v>0</v>
          </cell>
          <cell r="D293">
            <v>0.17199999999999999</v>
          </cell>
        </row>
        <row r="294">
          <cell r="B294" t="str">
            <v>Potter SL24C-3075110 Strobe 110cd</v>
          </cell>
          <cell r="C294">
            <v>0</v>
          </cell>
          <cell r="D294">
            <v>0.23400000000000001</v>
          </cell>
        </row>
        <row r="295">
          <cell r="B295" t="str">
            <v>Potter SL24C-177 Strobe 177cd</v>
          </cell>
          <cell r="C295">
            <v>0</v>
          </cell>
          <cell r="D295">
            <v>0.34699999999999998</v>
          </cell>
        </row>
        <row r="296">
          <cell r="B296" t="str">
            <v>Gentex GES3-24 Strobe, 15cd</v>
          </cell>
          <cell r="C296">
            <v>0</v>
          </cell>
          <cell r="D296">
            <v>4.2000000000000003E-2</v>
          </cell>
        </row>
        <row r="297">
          <cell r="B297" t="str">
            <v>Gentex GES3-24 Strobe, 30cd</v>
          </cell>
          <cell r="C297">
            <v>0</v>
          </cell>
          <cell r="D297">
            <v>5.8000000000000003E-2</v>
          </cell>
        </row>
        <row r="298">
          <cell r="B298" t="str">
            <v>Gentex GES3-24 Strobe, 60cd</v>
          </cell>
          <cell r="C298">
            <v>0</v>
          </cell>
          <cell r="D298">
            <v>9.7000000000000003E-2</v>
          </cell>
        </row>
        <row r="299">
          <cell r="B299" t="str">
            <v>Gentex GES3-24 Strobe, 75cd</v>
          </cell>
          <cell r="C299">
            <v>0</v>
          </cell>
          <cell r="D299">
            <v>0.11600000000000001</v>
          </cell>
        </row>
        <row r="300">
          <cell r="B300" t="str">
            <v>Gentex GES3-24 Strobe, 110cd</v>
          </cell>
          <cell r="C300">
            <v>0</v>
          </cell>
          <cell r="D300">
            <v>0.161</v>
          </cell>
        </row>
        <row r="301">
          <cell r="B301" t="str">
            <v>Gentex GES24-177 Strobe, 177cd</v>
          </cell>
          <cell r="C301">
            <v>0</v>
          </cell>
          <cell r="D301">
            <v>0.21299999999999999</v>
          </cell>
        </row>
        <row r="302">
          <cell r="B302" t="str">
            <v>Gentex GCS24 Strobe, 15cd</v>
          </cell>
          <cell r="C302">
            <v>0</v>
          </cell>
          <cell r="D302">
            <v>0.12</v>
          </cell>
        </row>
        <row r="303">
          <cell r="B303" t="str">
            <v>Gentex GCS24 Strobe, 30cd</v>
          </cell>
          <cell r="C303">
            <v>0</v>
          </cell>
          <cell r="D303">
            <v>0.12</v>
          </cell>
        </row>
        <row r="304">
          <cell r="B304" t="str">
            <v>Gentex GCS24 Strobe, 75cd</v>
          </cell>
          <cell r="C304">
            <v>0</v>
          </cell>
          <cell r="D304">
            <v>0.2</v>
          </cell>
        </row>
        <row r="305">
          <cell r="B305" t="str">
            <v>Gentex GCS24 Strobe, 95cd</v>
          </cell>
          <cell r="C305">
            <v>0</v>
          </cell>
          <cell r="D305">
            <v>0.22</v>
          </cell>
        </row>
        <row r="306">
          <cell r="B306" t="str">
            <v>Gentex GCS24 Strobe, 115cd</v>
          </cell>
          <cell r="C306">
            <v>0</v>
          </cell>
          <cell r="D306">
            <v>0.28999999999999998</v>
          </cell>
        </row>
        <row r="307">
          <cell r="B307" t="str">
            <v>Gentex GCS24 Strobe, 150cd</v>
          </cell>
          <cell r="C307">
            <v>0</v>
          </cell>
          <cell r="D307">
            <v>0.32100000000000001</v>
          </cell>
        </row>
        <row r="308">
          <cell r="B308" t="str">
            <v>Gentex WGES24-75 Strobe, 75cd</v>
          </cell>
          <cell r="C308">
            <v>0</v>
          </cell>
          <cell r="D308">
            <v>0.17</v>
          </cell>
        </row>
        <row r="309">
          <cell r="B309" t="str">
            <v>Gentex GESA24 Strobe, 15cd</v>
          </cell>
          <cell r="C309">
            <v>0</v>
          </cell>
          <cell r="D309">
            <v>4.7E-2</v>
          </cell>
        </row>
        <row r="310">
          <cell r="B310" t="str">
            <v>Gentex GESA24 Strobe, 30cd</v>
          </cell>
          <cell r="C310">
            <v>0</v>
          </cell>
          <cell r="D310">
            <v>6.4000000000000001E-2</v>
          </cell>
        </row>
        <row r="311">
          <cell r="B311" t="str">
            <v>Gentex GESA24 Strobe, 60cd</v>
          </cell>
          <cell r="C311">
            <v>0</v>
          </cell>
          <cell r="D311">
            <v>0.113</v>
          </cell>
        </row>
        <row r="312">
          <cell r="B312" t="str">
            <v>Gentex GESA24 Strobe,75cd</v>
          </cell>
          <cell r="C312">
            <v>0</v>
          </cell>
          <cell r="D312">
            <v>0.14499999999999999</v>
          </cell>
        </row>
        <row r="313">
          <cell r="B313" t="str">
            <v>Gentex GESA24 Strobe,110cd</v>
          </cell>
          <cell r="C313">
            <v>0</v>
          </cell>
          <cell r="D313">
            <v>0.17799999999999999</v>
          </cell>
        </row>
        <row r="314">
          <cell r="B314" t="str">
            <v>Gentex GESB24, GESG24, GESR24 Strobe, 15cd</v>
          </cell>
          <cell r="C314">
            <v>0</v>
          </cell>
          <cell r="D314">
            <v>0.105</v>
          </cell>
        </row>
        <row r="315">
          <cell r="B315" t="str">
            <v>Gentex GESB24, GESG24, GESR24 Strobe, 30cd</v>
          </cell>
          <cell r="C315">
            <v>0</v>
          </cell>
          <cell r="D315">
            <v>0.13</v>
          </cell>
        </row>
        <row r="316">
          <cell r="B316" t="str">
            <v>Gentex GESB24, GESG24, GESR24 Strobe, 60cd</v>
          </cell>
          <cell r="C316">
            <v>0</v>
          </cell>
          <cell r="D316">
            <v>0.20300000000000001</v>
          </cell>
        </row>
        <row r="317">
          <cell r="B317" t="str">
            <v>Gentex GESB24, GESG24, GESR24 Strobe, 75cd</v>
          </cell>
          <cell r="C317">
            <v>0</v>
          </cell>
          <cell r="D317">
            <v>0.24299999999999999</v>
          </cell>
        </row>
        <row r="318">
          <cell r="B318" t="str">
            <v>Gentex GESB24, GESG24, GESR24 Strobe, 110cd</v>
          </cell>
          <cell r="C318">
            <v>0</v>
          </cell>
          <cell r="D318">
            <v>0.31</v>
          </cell>
        </row>
        <row r="319">
          <cell r="B319" t="str">
            <v>Gentex GCSA24, GCSB24, GCSG24 Strobe, 15cd</v>
          </cell>
          <cell r="C319">
            <v>0</v>
          </cell>
          <cell r="D319">
            <v>0.124</v>
          </cell>
        </row>
        <row r="320">
          <cell r="B320" t="str">
            <v>Gentex GCSA24, GCSB24, GCSG24 Strobe, 30cd</v>
          </cell>
          <cell r="C320">
            <v>0</v>
          </cell>
          <cell r="D320">
            <v>0.124</v>
          </cell>
        </row>
        <row r="321">
          <cell r="B321" t="str">
            <v>Gentex GCSA24, GCSB24, GCSG24 Strobe, 75cd</v>
          </cell>
          <cell r="C321">
            <v>0</v>
          </cell>
          <cell r="D321">
            <v>0.13900000000000001</v>
          </cell>
        </row>
        <row r="322">
          <cell r="B322" t="str">
            <v>Gentex GCSA24, GCSB24, GCSG24 Strobe, 95cd</v>
          </cell>
          <cell r="C322">
            <v>0</v>
          </cell>
          <cell r="D322">
            <v>0.20499999999999999</v>
          </cell>
        </row>
        <row r="323">
          <cell r="B323" t="str">
            <v>Gentex GCSA24, GCSB24, GCSG24 Strobe, 115cd</v>
          </cell>
          <cell r="C323">
            <v>0</v>
          </cell>
          <cell r="D323">
            <v>0.21199999999999999</v>
          </cell>
        </row>
        <row r="324">
          <cell r="B324" t="str">
            <v>Gentex GCSR24 Strobe, 15cd</v>
          </cell>
          <cell r="C324">
            <v>0</v>
          </cell>
          <cell r="D324">
            <v>0.124</v>
          </cell>
        </row>
        <row r="325">
          <cell r="B325" t="str">
            <v>Gentex GCSR24 Strobe, 30cd</v>
          </cell>
          <cell r="C325">
            <v>0</v>
          </cell>
          <cell r="D325">
            <v>0.124</v>
          </cell>
        </row>
        <row r="326">
          <cell r="B326" t="str">
            <v>Gentex GCSR24 Strobe, 75cd</v>
          </cell>
          <cell r="C326">
            <v>0</v>
          </cell>
          <cell r="D326">
            <v>0.21199999999999999</v>
          </cell>
        </row>
        <row r="327">
          <cell r="B327" t="str">
            <v>Gentex GCSR24 Strobe, 95cd</v>
          </cell>
          <cell r="C327">
            <v>0</v>
          </cell>
          <cell r="D327">
            <v>0.28299999999999997</v>
          </cell>
        </row>
        <row r="328">
          <cell r="B328" t="str">
            <v>Gentex GCSR24 Strobe, 110cd</v>
          </cell>
          <cell r="C328">
            <v>0</v>
          </cell>
          <cell r="D328">
            <v>0.313</v>
          </cell>
        </row>
        <row r="329">
          <cell r="B329" t="str">
            <v>Gentex WGESA24 Strobe, 75cd</v>
          </cell>
          <cell r="C329">
            <v>0</v>
          </cell>
          <cell r="D329">
            <v>0.17</v>
          </cell>
        </row>
        <row r="330">
          <cell r="B330" t="str">
            <v>Gentex WGESB24, WGESG24, WGESR24 Strobe, 75cd</v>
          </cell>
          <cell r="C330">
            <v>0</v>
          </cell>
          <cell r="D330">
            <v>0.16400000000000001</v>
          </cell>
        </row>
        <row r="331">
          <cell r="B331" t="str">
            <v>Gentex SSPK24WLP Strobe, 15cd</v>
          </cell>
          <cell r="C331">
            <v>0</v>
          </cell>
          <cell r="D331">
            <v>7.8E-2</v>
          </cell>
        </row>
        <row r="332">
          <cell r="B332" t="str">
            <v>Gentex SSPK24WLP Strobe, 30cd</v>
          </cell>
          <cell r="C332">
            <v>0</v>
          </cell>
          <cell r="D332">
            <v>9.6000000000000002E-2</v>
          </cell>
        </row>
        <row r="333">
          <cell r="B333" t="str">
            <v>Gentex SSPK24WLP Strobe, 60cd</v>
          </cell>
          <cell r="C333">
            <v>0</v>
          </cell>
          <cell r="D333">
            <v>0.13700000000000001</v>
          </cell>
        </row>
        <row r="334">
          <cell r="B334" t="str">
            <v>Gentex SSPK24WLP Strobe, 75cd</v>
          </cell>
          <cell r="C334">
            <v>0</v>
          </cell>
          <cell r="D334">
            <v>0.18</v>
          </cell>
        </row>
        <row r="335">
          <cell r="B335" t="str">
            <v>Gentex SSPK24WLP Strobe, 110cd</v>
          </cell>
          <cell r="C335">
            <v>0</v>
          </cell>
          <cell r="D335">
            <v>0.224</v>
          </cell>
        </row>
        <row r="336">
          <cell r="B336" t="str">
            <v>Gentex SSPK24CLP Strobe, 15cd</v>
          </cell>
          <cell r="C336">
            <v>0</v>
          </cell>
          <cell r="D336">
            <v>0.12</v>
          </cell>
        </row>
        <row r="337">
          <cell r="B337" t="str">
            <v>Gentex SSPK24CLP Strobe, 30cd</v>
          </cell>
          <cell r="C337">
            <v>0</v>
          </cell>
          <cell r="D337">
            <v>0.12</v>
          </cell>
        </row>
        <row r="338">
          <cell r="B338" t="str">
            <v>Gentex SSPK24CLP Strobe, 75cd</v>
          </cell>
          <cell r="C338">
            <v>0</v>
          </cell>
          <cell r="D338">
            <v>0.2</v>
          </cell>
        </row>
        <row r="339">
          <cell r="B339" t="str">
            <v>Gentex SSPK24CLP Strobe, 95cd</v>
          </cell>
          <cell r="C339">
            <v>0</v>
          </cell>
          <cell r="D339">
            <v>0.22</v>
          </cell>
        </row>
        <row r="340">
          <cell r="B340" t="str">
            <v>Gentex SSPK24CLP Strobe, 115cd</v>
          </cell>
          <cell r="C340">
            <v>0</v>
          </cell>
          <cell r="D340">
            <v>0.28999999999999998</v>
          </cell>
        </row>
        <row r="341">
          <cell r="B341" t="str">
            <v>Gentex SSPKA24 Strobe, 15/75cd</v>
          </cell>
          <cell r="C341">
            <v>0</v>
          </cell>
          <cell r="D341">
            <v>0.14799999999999999</v>
          </cell>
        </row>
        <row r="342">
          <cell r="B342" t="str">
            <v>Gentex SSPKB24 Strobe, 15/75cd</v>
          </cell>
          <cell r="C342">
            <v>0</v>
          </cell>
          <cell r="D342">
            <v>0.28000000000000003</v>
          </cell>
        </row>
        <row r="343">
          <cell r="B343" t="str">
            <v>Gentex SSPKG24 Strobe, 15/75cd</v>
          </cell>
          <cell r="C343">
            <v>0</v>
          </cell>
          <cell r="D343">
            <v>0.36</v>
          </cell>
        </row>
        <row r="344">
          <cell r="B344" t="str">
            <v>Gentex SSPKR24 Strobe, 15/75cd</v>
          </cell>
          <cell r="C344">
            <v>0</v>
          </cell>
          <cell r="D344">
            <v>0.39700000000000002</v>
          </cell>
        </row>
        <row r="345">
          <cell r="B345"/>
          <cell r="C345"/>
          <cell r="D345"/>
        </row>
        <row r="346">
          <cell r="B346"/>
          <cell r="C346"/>
          <cell r="D346"/>
        </row>
        <row r="347">
          <cell r="B347"/>
          <cell r="C347"/>
          <cell r="D347"/>
        </row>
        <row r="348">
          <cell r="B348"/>
          <cell r="C348"/>
          <cell r="D348"/>
        </row>
        <row r="349">
          <cell r="B349"/>
          <cell r="C349"/>
          <cell r="D349"/>
        </row>
        <row r="350">
          <cell r="B350"/>
          <cell r="C350"/>
          <cell r="D350"/>
        </row>
        <row r="351">
          <cell r="B351"/>
          <cell r="C351"/>
          <cell r="D351"/>
        </row>
        <row r="352">
          <cell r="B352"/>
          <cell r="C352"/>
          <cell r="D352"/>
        </row>
        <row r="354">
          <cell r="B354" t="str">
            <v>Horns</v>
          </cell>
          <cell r="C354"/>
          <cell r="D354"/>
        </row>
        <row r="355">
          <cell r="B355" t="str">
            <v>Description</v>
          </cell>
          <cell r="C355" t="str">
            <v>Standby</v>
          </cell>
          <cell r="D355" t="str">
            <v>Alarm</v>
          </cell>
        </row>
        <row r="356">
          <cell r="B356" t="str">
            <v>Potter H-1224 Horn, Hi db</v>
          </cell>
          <cell r="C356">
            <v>0</v>
          </cell>
          <cell r="D356">
            <v>8.6999999999999994E-2</v>
          </cell>
        </row>
        <row r="357">
          <cell r="B357" t="str">
            <v>Potter H-1224 Horn, Med db</v>
          </cell>
          <cell r="C357">
            <v>0</v>
          </cell>
          <cell r="D357">
            <v>0.03</v>
          </cell>
        </row>
        <row r="358">
          <cell r="B358" t="str">
            <v>Potter H-1224 Horn, Lo db</v>
          </cell>
          <cell r="C358">
            <v>0</v>
          </cell>
          <cell r="D358">
            <v>1.7999999999999999E-2</v>
          </cell>
        </row>
        <row r="359">
          <cell r="B359" t="str">
            <v>Potter EH-24 Horn, High db</v>
          </cell>
          <cell r="C359">
            <v>0</v>
          </cell>
          <cell r="D359">
            <v>2.9000000000000001E-2</v>
          </cell>
        </row>
        <row r="360">
          <cell r="B360" t="str">
            <v>Potter LFH-24 LF Horn, Temporal 3 Normal db</v>
          </cell>
          <cell r="C360">
            <v>0</v>
          </cell>
          <cell r="D360">
            <v>9.9400000000000002E-2</v>
          </cell>
        </row>
        <row r="361">
          <cell r="B361" t="str">
            <v>Potter LFH-24 LF Horn, Temporal 3 Loud db</v>
          </cell>
          <cell r="C361">
            <v>0</v>
          </cell>
          <cell r="D361">
            <v>0.15579999999999999</v>
          </cell>
        </row>
        <row r="362">
          <cell r="B362" t="str">
            <v>Potter LFH-24 LF Horn, Temporal 4 Normal db</v>
          </cell>
          <cell r="C362">
            <v>0</v>
          </cell>
          <cell r="D362">
            <v>0.10009999999999999</v>
          </cell>
        </row>
        <row r="363">
          <cell r="B363" t="str">
            <v>Potter LFH-24 LF Horn, Temporal 4 Loud db</v>
          </cell>
          <cell r="C363">
            <v>0</v>
          </cell>
          <cell r="D363">
            <v>0.15720000000000001</v>
          </cell>
        </row>
        <row r="364">
          <cell r="B364" t="str">
            <v>Gentex GEH24 Horn, High db</v>
          </cell>
          <cell r="C364">
            <v>0</v>
          </cell>
          <cell r="D364">
            <v>2.9000000000000001E-2</v>
          </cell>
        </row>
        <row r="365">
          <cell r="B365" t="str">
            <v>Gentex GHLF LF Horn, Temporal 3 Normal db</v>
          </cell>
          <cell r="C365">
            <v>0</v>
          </cell>
          <cell r="D365">
            <v>9.9400000000000002E-2</v>
          </cell>
        </row>
        <row r="366">
          <cell r="B366" t="str">
            <v>Gentex GHLF LF Horn, Temporal 3 Loud db</v>
          </cell>
          <cell r="C366">
            <v>0</v>
          </cell>
          <cell r="D366">
            <v>0.15579999999999999</v>
          </cell>
        </row>
        <row r="367">
          <cell r="B367" t="str">
            <v>Gentex GHLF LF Horn, Temporal 4 Normal db</v>
          </cell>
          <cell r="C367">
            <v>0</v>
          </cell>
          <cell r="D367">
            <v>0.10009999999999999</v>
          </cell>
        </row>
        <row r="368">
          <cell r="B368" t="str">
            <v>Gentex GHLF LF Horn, Temporal 4 Loud db</v>
          </cell>
          <cell r="C368">
            <v>0</v>
          </cell>
          <cell r="D368">
            <v>0.15720000000000001</v>
          </cell>
        </row>
        <row r="369">
          <cell r="B369"/>
          <cell r="C369"/>
          <cell r="D369"/>
        </row>
        <row r="370">
          <cell r="B370"/>
          <cell r="C370"/>
          <cell r="D370"/>
        </row>
        <row r="371">
          <cell r="B371"/>
          <cell r="C371"/>
          <cell r="D371"/>
        </row>
        <row r="372">
          <cell r="B372"/>
          <cell r="C372"/>
          <cell r="D372"/>
        </row>
        <row r="373">
          <cell r="B373"/>
          <cell r="C373"/>
          <cell r="D373"/>
        </row>
        <row r="374">
          <cell r="B374"/>
          <cell r="C374"/>
          <cell r="D374"/>
        </row>
        <row r="375">
          <cell r="B375"/>
          <cell r="C375"/>
          <cell r="D375"/>
        </row>
        <row r="376">
          <cell r="B376"/>
          <cell r="C376"/>
          <cell r="D376"/>
        </row>
        <row r="377">
          <cell r="B377"/>
          <cell r="C377"/>
          <cell r="D377"/>
        </row>
        <row r="378">
          <cell r="B378"/>
          <cell r="C378"/>
          <cell r="D378"/>
        </row>
        <row r="379">
          <cell r="B379"/>
          <cell r="C379"/>
          <cell r="D379"/>
        </row>
        <row r="380">
          <cell r="B380"/>
          <cell r="C380"/>
          <cell r="D380"/>
        </row>
        <row r="381">
          <cell r="B381"/>
          <cell r="C381"/>
          <cell r="D381"/>
        </row>
        <row r="382">
          <cell r="B382"/>
          <cell r="C382"/>
          <cell r="D382"/>
        </row>
        <row r="383">
          <cell r="B383"/>
          <cell r="C383"/>
          <cell r="D383"/>
        </row>
        <row r="384">
          <cell r="B384"/>
          <cell r="C384"/>
          <cell r="D384"/>
        </row>
        <row r="385">
          <cell r="B385"/>
          <cell r="C385"/>
          <cell r="D385"/>
        </row>
        <row r="386">
          <cell r="B386"/>
          <cell r="C386"/>
          <cell r="D386"/>
        </row>
        <row r="387">
          <cell r="B387"/>
          <cell r="C387"/>
          <cell r="D387"/>
        </row>
        <row r="388">
          <cell r="B388"/>
          <cell r="C388"/>
          <cell r="D388"/>
        </row>
        <row r="389">
          <cell r="B389"/>
          <cell r="C389"/>
          <cell r="D389"/>
        </row>
        <row r="390">
          <cell r="B390"/>
          <cell r="C390"/>
          <cell r="D390"/>
        </row>
        <row r="392">
          <cell r="B392" t="str">
            <v>MiniHorns</v>
          </cell>
          <cell r="C392"/>
          <cell r="D392"/>
        </row>
        <row r="393">
          <cell r="B393" t="str">
            <v>Description</v>
          </cell>
          <cell r="C393" t="str">
            <v>Standby</v>
          </cell>
          <cell r="D393" t="str">
            <v>Alarm</v>
          </cell>
        </row>
        <row r="394">
          <cell r="B394" t="str">
            <v>Potter HP-25T MiniHorn, Syncable</v>
          </cell>
          <cell r="C394">
            <v>0</v>
          </cell>
          <cell r="D394">
            <v>1.6400000000000001E-2</v>
          </cell>
        </row>
        <row r="395">
          <cell r="B395" t="str">
            <v>Potter MH-12/24 MiniHorn</v>
          </cell>
          <cell r="C395">
            <v>0</v>
          </cell>
          <cell r="D395">
            <v>1.4999999999999999E-2</v>
          </cell>
        </row>
        <row r="396">
          <cell r="B396" t="str">
            <v>Potter MHT-1224 GX93 Mini Horn</v>
          </cell>
          <cell r="C396">
            <v>0</v>
          </cell>
          <cell r="D396">
            <v>1.7999999999999999E-2</v>
          </cell>
        </row>
        <row r="397">
          <cell r="B397" t="str">
            <v>Gentex GX93 Mini Horn</v>
          </cell>
          <cell r="C397">
            <v>0</v>
          </cell>
          <cell r="D397">
            <v>1.7999999999999999E-2</v>
          </cell>
        </row>
        <row r="399">
          <cell r="B399" t="str">
            <v>Other Notification</v>
          </cell>
          <cell r="C399"/>
          <cell r="D399"/>
        </row>
        <row r="400">
          <cell r="B400" t="str">
            <v>Description</v>
          </cell>
          <cell r="C400" t="str">
            <v>Standby</v>
          </cell>
          <cell r="D400" t="str">
            <v>Alarm</v>
          </cell>
        </row>
        <row r="401">
          <cell r="B401" t="str">
            <v>Potter PDC-6-24 Bell</v>
          </cell>
          <cell r="C401">
            <v>0</v>
          </cell>
          <cell r="D401">
            <v>0.02</v>
          </cell>
        </row>
        <row r="402">
          <cell r="B402" t="str">
            <v>Potter PDC-8-24 Bell</v>
          </cell>
          <cell r="C402">
            <v>0</v>
          </cell>
          <cell r="D402">
            <v>0.02</v>
          </cell>
        </row>
        <row r="403">
          <cell r="B403" t="str">
            <v>Potter PDC-10-24 Bell</v>
          </cell>
          <cell r="C403">
            <v>0</v>
          </cell>
          <cell r="D403">
            <v>0.02</v>
          </cell>
        </row>
        <row r="404">
          <cell r="B404" t="str">
            <v>Potter MBA-246 Bell (Obsolete)</v>
          </cell>
          <cell r="C404">
            <v>0</v>
          </cell>
          <cell r="D404">
            <v>0.06</v>
          </cell>
        </row>
        <row r="405">
          <cell r="B405" t="str">
            <v>Potter MBA-248 Bell (Obsolete)</v>
          </cell>
          <cell r="C405">
            <v>0</v>
          </cell>
          <cell r="D405">
            <v>0.06</v>
          </cell>
        </row>
        <row r="406">
          <cell r="B406" t="str">
            <v>Potter MBA-2410 Bell (Obsolete)</v>
          </cell>
          <cell r="C406">
            <v>0</v>
          </cell>
          <cell r="D406">
            <v>0.06</v>
          </cell>
        </row>
        <row r="407">
          <cell r="B407" t="str">
            <v>Federal Signal FHEX Explsn Proof Horn</v>
          </cell>
          <cell r="C407">
            <v>0</v>
          </cell>
          <cell r="D407">
            <v>1.2</v>
          </cell>
        </row>
        <row r="408">
          <cell r="B408" t="str">
            <v>Federal Signal FSEX &amp; FSEX-HI Explsn Proof Strobe</v>
          </cell>
          <cell r="C408">
            <v>0</v>
          </cell>
          <cell r="D408">
            <v>1.9</v>
          </cell>
        </row>
        <row r="409">
          <cell r="B409" t="str">
            <v>Clifford and Snell YL6 Explsn Proof Strobe</v>
          </cell>
          <cell r="C409">
            <v>0</v>
          </cell>
          <cell r="D409">
            <v>0.54</v>
          </cell>
        </row>
        <row r="410">
          <cell r="B410" t="str">
            <v>Clifford and Snell YO6 Explsn Proof Sounder</v>
          </cell>
          <cell r="C410">
            <v>0</v>
          </cell>
          <cell r="D410">
            <v>0.35</v>
          </cell>
        </row>
        <row r="411">
          <cell r="B411" t="str">
            <v>Clifford and Snell V6 Explsn Proof Strobe 5 Joule</v>
          </cell>
          <cell r="C411">
            <v>0</v>
          </cell>
          <cell r="D411">
            <v>0.22</v>
          </cell>
        </row>
        <row r="412">
          <cell r="B412" t="str">
            <v>Clifford and Snell V6 Explsn Proof Strobe 10 Joule</v>
          </cell>
          <cell r="C412">
            <v>0</v>
          </cell>
          <cell r="D412">
            <v>0.5</v>
          </cell>
        </row>
        <row r="413">
          <cell r="B413" t="str">
            <v>Clifford and Snell V6 Explsn Proof Strobe 20 Joule</v>
          </cell>
          <cell r="C413">
            <v>0</v>
          </cell>
          <cell r="D413">
            <v>1.1000000000000001</v>
          </cell>
        </row>
        <row r="415">
          <cell r="B415"/>
          <cell r="C415"/>
          <cell r="D415"/>
        </row>
        <row r="416">
          <cell r="B416"/>
          <cell r="C416"/>
          <cell r="D416"/>
        </row>
        <row r="417">
          <cell r="B417"/>
          <cell r="C417"/>
          <cell r="D417"/>
        </row>
        <row r="418">
          <cell r="B418"/>
          <cell r="C418"/>
          <cell r="D418"/>
        </row>
        <row r="419">
          <cell r="B419"/>
          <cell r="C419"/>
          <cell r="D419"/>
        </row>
        <row r="420">
          <cell r="B420"/>
          <cell r="C420"/>
          <cell r="D420"/>
        </row>
        <row r="421">
          <cell r="B421"/>
          <cell r="C421"/>
          <cell r="D421"/>
        </row>
        <row r="422">
          <cell r="B422"/>
          <cell r="C422"/>
          <cell r="D422"/>
        </row>
        <row r="423">
          <cell r="B423"/>
          <cell r="C423"/>
          <cell r="D423"/>
        </row>
        <row r="424">
          <cell r="B424"/>
          <cell r="C424"/>
          <cell r="D424"/>
        </row>
        <row r="425">
          <cell r="B425"/>
          <cell r="C425"/>
          <cell r="D425"/>
        </row>
        <row r="426">
          <cell r="B426"/>
          <cell r="C426"/>
          <cell r="D426"/>
        </row>
        <row r="427">
          <cell r="B427"/>
          <cell r="C427"/>
          <cell r="D427"/>
        </row>
        <row r="428">
          <cell r="B428"/>
          <cell r="C428"/>
          <cell r="D428"/>
        </row>
        <row r="429">
          <cell r="B429"/>
          <cell r="C429"/>
          <cell r="D429"/>
        </row>
        <row r="430">
          <cell r="B430"/>
          <cell r="C430"/>
          <cell r="D430"/>
        </row>
        <row r="432">
          <cell r="B432" t="str">
            <v>Conventional Detectors</v>
          </cell>
          <cell r="C432"/>
          <cell r="D432"/>
        </row>
        <row r="433">
          <cell r="B433" t="str">
            <v>Description</v>
          </cell>
          <cell r="C433" t="str">
            <v>Standby</v>
          </cell>
          <cell r="D433" t="str">
            <v>Alarm</v>
          </cell>
        </row>
        <row r="434">
          <cell r="B434" t="str">
            <v>Potter DSD-P Duct Detector</v>
          </cell>
          <cell r="C434">
            <v>1.2999999999999999E-2</v>
          </cell>
          <cell r="D434">
            <v>0.06</v>
          </cell>
        </row>
        <row r="435">
          <cell r="B435" t="str">
            <v>Potter CO-12/24 CO Detector (Obsolete)</v>
          </cell>
          <cell r="C435">
            <v>6.0000000000000002E-5</v>
          </cell>
          <cell r="D435">
            <v>0.08</v>
          </cell>
        </row>
        <row r="436">
          <cell r="B436" t="str">
            <v>Potter CPSD-24V Photo Smoke Det</v>
          </cell>
          <cell r="C436">
            <v>5.0000000000000001E-3</v>
          </cell>
          <cell r="D436">
            <v>0.15</v>
          </cell>
        </row>
        <row r="437">
          <cell r="B437" t="str">
            <v>Potter CPSHD-24H Photo/Heat Det</v>
          </cell>
          <cell r="C437">
            <v>5.0000000000000001E-3</v>
          </cell>
          <cell r="D437">
            <v>0.15</v>
          </cell>
        </row>
        <row r="438">
          <cell r="B438" t="str">
            <v>Potter CPS-24 Photo Smoke Det</v>
          </cell>
          <cell r="C438">
            <v>6.0000000000000002E-5</v>
          </cell>
          <cell r="D438">
            <v>0.15</v>
          </cell>
        </row>
        <row r="439">
          <cell r="B439" t="str">
            <v>Potter PS-24 Photo Smoke Det (Obsolete)</v>
          </cell>
          <cell r="C439">
            <v>4.5000000000000003E-5</v>
          </cell>
          <cell r="D439">
            <v>0.16</v>
          </cell>
        </row>
        <row r="440">
          <cell r="B440" t="str">
            <v>Potter PS-24H Photo/Heat Det (Obsolete)</v>
          </cell>
          <cell r="C440">
            <v>4.5000000000000003E-5</v>
          </cell>
          <cell r="D440">
            <v>0.16</v>
          </cell>
        </row>
        <row r="442">
          <cell r="B442" t="str">
            <v>PLINK Devices</v>
          </cell>
          <cell r="C442"/>
          <cell r="D442"/>
        </row>
        <row r="443">
          <cell r="B443" t="str">
            <v>Description</v>
          </cell>
          <cell r="C443" t="str">
            <v>Standby</v>
          </cell>
          <cell r="D443" t="str">
            <v>Alarm</v>
          </cell>
        </row>
        <row r="444">
          <cell r="B444" t="str">
            <v>DRV-50 LED Power</v>
          </cell>
          <cell r="C444">
            <v>0.01</v>
          </cell>
          <cell r="D444">
            <v>0.215</v>
          </cell>
        </row>
        <row r="445">
          <cell r="B445" t="str">
            <v>RLY-5 Power</v>
          </cell>
          <cell r="C445">
            <v>0.01</v>
          </cell>
          <cell r="D445">
            <v>0.13500000000000001</v>
          </cell>
        </row>
        <row r="446">
          <cell r="B446" t="str">
            <v>LED-16 LED Power</v>
          </cell>
          <cell r="C446">
            <v>1.4999999999999999E-2</v>
          </cell>
          <cell r="D446">
            <v>0.21</v>
          </cell>
        </row>
      </sheetData>
      <sheetData sheetId="2">
        <row r="4">
          <cell r="B4" t="str">
            <v>User Defined 1</v>
          </cell>
          <cell r="C4"/>
          <cell r="D4"/>
        </row>
        <row r="5">
          <cell r="B5" t="str">
            <v>User Defined 2</v>
          </cell>
          <cell r="C5"/>
          <cell r="D5"/>
        </row>
        <row r="6">
          <cell r="B6" t="str">
            <v>User Defined 3</v>
          </cell>
          <cell r="C6"/>
          <cell r="D6"/>
        </row>
        <row r="7">
          <cell r="B7" t="str">
            <v>User Defined 4</v>
          </cell>
          <cell r="C7"/>
          <cell r="D7"/>
        </row>
        <row r="8">
          <cell r="B8" t="str">
            <v>User Defined 5</v>
          </cell>
          <cell r="C8"/>
          <cell r="D8"/>
        </row>
        <row r="9">
          <cell r="B9" t="str">
            <v>User Defined 6</v>
          </cell>
          <cell r="C9"/>
          <cell r="D9"/>
        </row>
        <row r="10">
          <cell r="B10" t="str">
            <v>User Defined 7</v>
          </cell>
          <cell r="C10"/>
          <cell r="D10"/>
        </row>
        <row r="11">
          <cell r="B11" t="str">
            <v>User Defined 8</v>
          </cell>
          <cell r="C11"/>
          <cell r="D11"/>
        </row>
        <row r="12">
          <cell r="B12" t="str">
            <v>User Defined 9</v>
          </cell>
          <cell r="C12"/>
          <cell r="D12"/>
        </row>
        <row r="13">
          <cell r="B13" t="str">
            <v>User Defined 10</v>
          </cell>
          <cell r="C13"/>
          <cell r="D13"/>
        </row>
        <row r="14">
          <cell r="B14" t="str">
            <v>User Defined 11</v>
          </cell>
          <cell r="C14"/>
          <cell r="D14"/>
        </row>
        <row r="15">
          <cell r="B15" t="str">
            <v>User Defined 12</v>
          </cell>
          <cell r="C15"/>
          <cell r="D15"/>
        </row>
        <row r="16">
          <cell r="B16" t="str">
            <v>User Defined 13</v>
          </cell>
          <cell r="C16"/>
          <cell r="D16"/>
        </row>
        <row r="17">
          <cell r="B17" t="str">
            <v>User Defined 14</v>
          </cell>
          <cell r="C17"/>
          <cell r="D17"/>
        </row>
        <row r="18">
          <cell r="B18" t="str">
            <v>User Defined 15</v>
          </cell>
          <cell r="C18"/>
          <cell r="D18"/>
        </row>
        <row r="19">
          <cell r="B19" t="str">
            <v>User Defined 16</v>
          </cell>
          <cell r="C19"/>
          <cell r="D19"/>
        </row>
        <row r="20">
          <cell r="B20" t="str">
            <v>User Defined 17</v>
          </cell>
          <cell r="C20"/>
          <cell r="D20"/>
        </row>
        <row r="21">
          <cell r="B21" t="str">
            <v>User Defined 18</v>
          </cell>
          <cell r="C21"/>
          <cell r="D21"/>
        </row>
        <row r="22">
          <cell r="B22" t="str">
            <v>User Defined 19</v>
          </cell>
          <cell r="C22"/>
          <cell r="D22"/>
        </row>
        <row r="23">
          <cell r="B23" t="str">
            <v>User Defined 20</v>
          </cell>
          <cell r="C23"/>
          <cell r="D23"/>
        </row>
        <row r="24">
          <cell r="B24" t="str">
            <v>User Defined 21</v>
          </cell>
          <cell r="C24"/>
          <cell r="D24"/>
        </row>
        <row r="25">
          <cell r="B25" t="str">
            <v>User Defined 22</v>
          </cell>
          <cell r="C25"/>
          <cell r="D25"/>
        </row>
        <row r="26">
          <cell r="B26" t="str">
            <v>User Defined 23</v>
          </cell>
          <cell r="C26"/>
          <cell r="D26"/>
        </row>
        <row r="27">
          <cell r="B27" t="str">
            <v>User Defined 24</v>
          </cell>
          <cell r="C27"/>
          <cell r="D27"/>
        </row>
        <row r="28">
          <cell r="B28" t="str">
            <v>User Defined 25</v>
          </cell>
          <cell r="C28"/>
          <cell r="D28"/>
        </row>
        <row r="29">
          <cell r="B29" t="str">
            <v>User Defined 26</v>
          </cell>
          <cell r="C29"/>
          <cell r="D29"/>
        </row>
        <row r="30">
          <cell r="B30" t="str">
            <v>User Defined 27</v>
          </cell>
          <cell r="C30"/>
          <cell r="D30"/>
        </row>
        <row r="31">
          <cell r="B31" t="str">
            <v>User Defined 28</v>
          </cell>
          <cell r="C31"/>
          <cell r="D31"/>
        </row>
        <row r="32">
          <cell r="B32" t="str">
            <v>User Defined 29</v>
          </cell>
          <cell r="C32"/>
          <cell r="D32"/>
        </row>
        <row r="33">
          <cell r="B33" t="str">
            <v>User Defined 30</v>
          </cell>
          <cell r="C33"/>
          <cell r="D33"/>
        </row>
        <row r="34">
          <cell r="B34" t="str">
            <v>User Defined 31</v>
          </cell>
          <cell r="C34"/>
          <cell r="D34"/>
        </row>
        <row r="35">
          <cell r="B35" t="str">
            <v>User Defined 32</v>
          </cell>
          <cell r="C35"/>
          <cell r="D35"/>
        </row>
        <row r="36">
          <cell r="B36" t="str">
            <v>User Defined 33</v>
          </cell>
          <cell r="C36"/>
          <cell r="D36"/>
        </row>
        <row r="37">
          <cell r="B37" t="str">
            <v>User Defined 34</v>
          </cell>
          <cell r="C37"/>
          <cell r="D37"/>
        </row>
        <row r="38">
          <cell r="B38" t="str">
            <v>User Defined 35</v>
          </cell>
          <cell r="C38"/>
          <cell r="D38"/>
        </row>
        <row r="39">
          <cell r="B39" t="str">
            <v>User Defined 36</v>
          </cell>
          <cell r="C39"/>
          <cell r="D39"/>
        </row>
        <row r="40">
          <cell r="B40" t="str">
            <v>User Defined 37</v>
          </cell>
          <cell r="C40"/>
          <cell r="D40"/>
        </row>
        <row r="41">
          <cell r="B41" t="str">
            <v>User Defined 38</v>
          </cell>
          <cell r="C41"/>
          <cell r="D41"/>
        </row>
        <row r="42">
          <cell r="B42" t="str">
            <v>User Defined 39</v>
          </cell>
          <cell r="C42"/>
          <cell r="D42"/>
        </row>
        <row r="43">
          <cell r="B43" t="str">
            <v>User Defined 40</v>
          </cell>
          <cell r="C43"/>
          <cell r="D43"/>
        </row>
        <row r="44">
          <cell r="B44" t="str">
            <v>User Defined 41</v>
          </cell>
          <cell r="C44"/>
          <cell r="D44"/>
        </row>
        <row r="45">
          <cell r="B45" t="str">
            <v>User Defined 42</v>
          </cell>
          <cell r="C45"/>
          <cell r="D45"/>
        </row>
        <row r="46">
          <cell r="B46" t="str">
            <v>User Defined 43</v>
          </cell>
          <cell r="C46"/>
          <cell r="D46"/>
        </row>
        <row r="47">
          <cell r="B47" t="str">
            <v>User Defined 44</v>
          </cell>
          <cell r="C47"/>
          <cell r="D47"/>
        </row>
        <row r="48">
          <cell r="B48" t="str">
            <v>User Defined 45</v>
          </cell>
          <cell r="C48"/>
          <cell r="D48"/>
        </row>
        <row r="49">
          <cell r="B49" t="str">
            <v>User Defined 46</v>
          </cell>
          <cell r="C49"/>
          <cell r="D49"/>
        </row>
        <row r="50">
          <cell r="B50" t="str">
            <v>User Defined 47</v>
          </cell>
          <cell r="C50"/>
          <cell r="D50"/>
        </row>
        <row r="51">
          <cell r="B51" t="str">
            <v>User Defined 48</v>
          </cell>
          <cell r="C51"/>
          <cell r="D51"/>
        </row>
        <row r="52">
          <cell r="B52" t="str">
            <v>User Defined 49</v>
          </cell>
          <cell r="C52"/>
          <cell r="D52"/>
        </row>
        <row r="53">
          <cell r="B53" t="str">
            <v>User Defined 50</v>
          </cell>
          <cell r="C53"/>
          <cell r="D53"/>
        </row>
        <row r="54">
          <cell r="B54" t="str">
            <v>User Defined 51</v>
          </cell>
          <cell r="C54"/>
          <cell r="D54"/>
        </row>
        <row r="55">
          <cell r="B55" t="str">
            <v>User Defined 52</v>
          </cell>
          <cell r="C55"/>
          <cell r="D55"/>
        </row>
        <row r="56">
          <cell r="B56" t="str">
            <v>User Defined 53</v>
          </cell>
          <cell r="C56"/>
          <cell r="D56"/>
        </row>
        <row r="57">
          <cell r="B57" t="str">
            <v>User Defined 54</v>
          </cell>
          <cell r="C57"/>
          <cell r="D57"/>
        </row>
        <row r="58">
          <cell r="B58" t="str">
            <v>User Defined 55</v>
          </cell>
          <cell r="C58"/>
          <cell r="D58"/>
        </row>
        <row r="59">
          <cell r="B59" t="str">
            <v>User Defined 56</v>
          </cell>
          <cell r="C59"/>
          <cell r="D59"/>
        </row>
        <row r="60">
          <cell r="B60" t="str">
            <v>User Defined 57</v>
          </cell>
          <cell r="C60"/>
          <cell r="D60"/>
        </row>
        <row r="61">
          <cell r="B61" t="str">
            <v>User Defined 58</v>
          </cell>
          <cell r="C61"/>
          <cell r="D61"/>
        </row>
        <row r="62">
          <cell r="B62" t="str">
            <v>User Defined 59</v>
          </cell>
          <cell r="C62"/>
          <cell r="D62"/>
        </row>
        <row r="63">
          <cell r="B63" t="str">
            <v>User Defined 60</v>
          </cell>
          <cell r="C63"/>
          <cell r="D63"/>
        </row>
        <row r="64">
          <cell r="B64" t="str">
            <v>User Defined 61</v>
          </cell>
          <cell r="C64"/>
          <cell r="D64"/>
        </row>
        <row r="65">
          <cell r="B65" t="str">
            <v>User Defined 62</v>
          </cell>
          <cell r="C65"/>
          <cell r="D65"/>
        </row>
        <row r="66">
          <cell r="B66" t="str">
            <v>User Defined 63</v>
          </cell>
          <cell r="C66"/>
          <cell r="D66"/>
        </row>
        <row r="67">
          <cell r="B67" t="str">
            <v>User Defined 64</v>
          </cell>
          <cell r="C67"/>
          <cell r="D67"/>
        </row>
        <row r="68">
          <cell r="B68" t="str">
            <v>User Defined 65</v>
          </cell>
          <cell r="C68"/>
          <cell r="D68"/>
        </row>
        <row r="69">
          <cell r="B69" t="str">
            <v>User Defined 66</v>
          </cell>
          <cell r="C69"/>
          <cell r="D69"/>
        </row>
        <row r="70">
          <cell r="B70" t="str">
            <v>User Defined 67</v>
          </cell>
          <cell r="C70"/>
          <cell r="D70"/>
        </row>
        <row r="71">
          <cell r="B71" t="str">
            <v>User Defined 68</v>
          </cell>
          <cell r="C71"/>
          <cell r="D71"/>
        </row>
        <row r="72">
          <cell r="B72" t="str">
            <v>User Defined 69</v>
          </cell>
          <cell r="C72"/>
          <cell r="D72"/>
        </row>
        <row r="73">
          <cell r="B73" t="str">
            <v>User Defined 70</v>
          </cell>
          <cell r="C73"/>
          <cell r="D73"/>
        </row>
        <row r="74">
          <cell r="B74" t="str">
            <v>User Defined 71</v>
          </cell>
          <cell r="C74"/>
          <cell r="D74"/>
        </row>
        <row r="75">
          <cell r="B75" t="str">
            <v>User Defined 72</v>
          </cell>
          <cell r="C75"/>
          <cell r="D75"/>
        </row>
        <row r="76">
          <cell r="B76" t="str">
            <v>User Defined 73</v>
          </cell>
          <cell r="C76"/>
          <cell r="D76"/>
        </row>
        <row r="77">
          <cell r="B77" t="str">
            <v>User Defined 74</v>
          </cell>
          <cell r="C77"/>
          <cell r="D77"/>
        </row>
        <row r="78">
          <cell r="B78" t="str">
            <v>User Defined 75</v>
          </cell>
          <cell r="C78"/>
          <cell r="D78"/>
        </row>
        <row r="79">
          <cell r="B79" t="str">
            <v>User Defined 76</v>
          </cell>
          <cell r="C79"/>
          <cell r="D79"/>
        </row>
        <row r="80">
          <cell r="B80" t="str">
            <v>User Defined 77</v>
          </cell>
          <cell r="C80"/>
          <cell r="D80"/>
        </row>
        <row r="81">
          <cell r="B81" t="str">
            <v>User Defined 78</v>
          </cell>
          <cell r="C81"/>
          <cell r="D81"/>
        </row>
        <row r="82">
          <cell r="B82" t="str">
            <v>User Defined 79</v>
          </cell>
          <cell r="C82"/>
          <cell r="D82"/>
        </row>
        <row r="83">
          <cell r="B83" t="str">
            <v>User Defined 80</v>
          </cell>
          <cell r="C83"/>
          <cell r="D83"/>
        </row>
        <row r="84">
          <cell r="B84" t="str">
            <v>User Defined 81</v>
          </cell>
          <cell r="C84"/>
          <cell r="D84"/>
        </row>
        <row r="85">
          <cell r="B85" t="str">
            <v>User Defined 82</v>
          </cell>
          <cell r="C85"/>
          <cell r="D85"/>
        </row>
        <row r="86">
          <cell r="B86" t="str">
            <v>User Defined 83</v>
          </cell>
          <cell r="C86"/>
          <cell r="D86"/>
        </row>
        <row r="87">
          <cell r="B87" t="str">
            <v>User Defined 84</v>
          </cell>
          <cell r="C87"/>
          <cell r="D87"/>
        </row>
        <row r="88">
          <cell r="B88" t="str">
            <v>User Defined 85</v>
          </cell>
          <cell r="C88"/>
          <cell r="D88"/>
        </row>
        <row r="89">
          <cell r="B89" t="str">
            <v>User Defined 86</v>
          </cell>
          <cell r="C89"/>
          <cell r="D89"/>
        </row>
        <row r="90">
          <cell r="B90" t="str">
            <v>User Defined 87</v>
          </cell>
          <cell r="C90"/>
          <cell r="D90"/>
        </row>
        <row r="91">
          <cell r="B91" t="str">
            <v>User Defined 88</v>
          </cell>
          <cell r="C91"/>
          <cell r="D91"/>
        </row>
        <row r="92">
          <cell r="B92" t="str">
            <v>User Defined 89</v>
          </cell>
          <cell r="C92"/>
          <cell r="D92"/>
        </row>
        <row r="93">
          <cell r="B93" t="str">
            <v>User Defined 90</v>
          </cell>
          <cell r="C93"/>
          <cell r="D93"/>
        </row>
        <row r="94">
          <cell r="B94" t="str">
            <v>User Defined 91</v>
          </cell>
          <cell r="C94"/>
          <cell r="D94"/>
        </row>
        <row r="95">
          <cell r="B95" t="str">
            <v>User Defined 92</v>
          </cell>
          <cell r="C95"/>
          <cell r="D95"/>
        </row>
        <row r="96">
          <cell r="B96" t="str">
            <v>User Defined 93</v>
          </cell>
          <cell r="C96"/>
          <cell r="D96"/>
        </row>
        <row r="97">
          <cell r="B97" t="str">
            <v>User Defined 94</v>
          </cell>
          <cell r="C97"/>
          <cell r="D97"/>
        </row>
        <row r="98">
          <cell r="B98" t="str">
            <v>User Defined 95</v>
          </cell>
          <cell r="C98"/>
          <cell r="D98"/>
        </row>
        <row r="99">
          <cell r="B99" t="str">
            <v>User Defined 96</v>
          </cell>
          <cell r="C99"/>
          <cell r="D99"/>
        </row>
        <row r="100">
          <cell r="B100" t="str">
            <v>User Defined 97</v>
          </cell>
          <cell r="C100"/>
          <cell r="D100"/>
        </row>
        <row r="101">
          <cell r="B101" t="str">
            <v>User Defined 98</v>
          </cell>
          <cell r="C101"/>
          <cell r="D101"/>
        </row>
        <row r="102">
          <cell r="B102" t="str">
            <v>User Defined 99</v>
          </cell>
          <cell r="C102"/>
          <cell r="D102"/>
        </row>
        <row r="103">
          <cell r="B103" t="str">
            <v>User Defined 100</v>
          </cell>
          <cell r="C103"/>
          <cell r="D103"/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N184"/>
  <sheetViews>
    <sheetView tabSelected="1" showRuler="0" zoomScale="120" zoomScaleNormal="120" zoomScaleSheetLayoutView="100" zoomScalePageLayoutView="90" workbookViewId="0">
      <selection activeCell="E42" sqref="E42"/>
    </sheetView>
  </sheetViews>
  <sheetFormatPr defaultColWidth="9.06640625" defaultRowHeight="11.65"/>
  <cols>
    <col min="1" max="1" width="0.9296875" style="3" customWidth="1"/>
    <col min="2" max="2" width="5.19921875" style="3" customWidth="1"/>
    <col min="3" max="3" width="23.59765625" style="3" customWidth="1"/>
    <col min="4" max="4" width="13.59765625" style="3" customWidth="1"/>
    <col min="5" max="5" width="22.59765625" style="3" customWidth="1"/>
    <col min="6" max="7" width="16.59765625" style="3" customWidth="1"/>
    <col min="8" max="8" width="18.59765625" style="3" customWidth="1"/>
    <col min="9" max="9" width="16.59765625" style="3" customWidth="1"/>
    <col min="10" max="10" width="1.59765625" style="109" customWidth="1"/>
    <col min="11" max="11" width="18.53125" style="109" customWidth="1"/>
    <col min="12" max="12" width="9.06640625" style="36"/>
    <col min="13" max="16384" width="9.06640625" style="3"/>
  </cols>
  <sheetData>
    <row r="1" spans="1:11" ht="15" customHeight="1">
      <c r="A1" s="35"/>
      <c r="B1" s="35"/>
      <c r="C1" s="35"/>
      <c r="D1" s="35"/>
      <c r="E1" s="35"/>
      <c r="F1" s="35"/>
      <c r="G1" s="35"/>
      <c r="H1" s="35"/>
      <c r="I1" s="35"/>
      <c r="J1" s="33"/>
      <c r="K1" s="33"/>
    </row>
    <row r="2" spans="1:11">
      <c r="A2" s="35"/>
      <c r="B2" s="35"/>
      <c r="C2" s="35"/>
      <c r="D2" s="35"/>
      <c r="E2" s="37" t="s">
        <v>5</v>
      </c>
      <c r="F2" s="149"/>
      <c r="G2" s="150"/>
      <c r="H2" s="37" t="s">
        <v>6</v>
      </c>
      <c r="I2" s="38">
        <v>24</v>
      </c>
      <c r="J2" s="33"/>
      <c r="K2" s="33"/>
    </row>
    <row r="3" spans="1:11" ht="3" customHeight="1">
      <c r="A3" s="35"/>
      <c r="B3" s="35"/>
      <c r="C3" s="35"/>
      <c r="D3" s="35"/>
      <c r="E3" s="39"/>
      <c r="F3" s="35"/>
      <c r="G3" s="35"/>
      <c r="H3" s="39"/>
      <c r="I3" s="40"/>
      <c r="J3" s="33"/>
      <c r="K3" s="33"/>
    </row>
    <row r="4" spans="1:11">
      <c r="A4" s="35"/>
      <c r="B4" s="35"/>
      <c r="C4" s="35"/>
      <c r="D4" s="35"/>
      <c r="E4" s="39"/>
      <c r="F4" s="149"/>
      <c r="G4" s="150"/>
      <c r="H4" s="37" t="s">
        <v>7</v>
      </c>
      <c r="I4" s="38">
        <v>5</v>
      </c>
      <c r="J4" s="33"/>
      <c r="K4" s="33"/>
    </row>
    <row r="5" spans="1:11" ht="3" customHeight="1">
      <c r="A5" s="35"/>
      <c r="B5" s="35"/>
      <c r="C5" s="35"/>
      <c r="D5" s="35"/>
      <c r="E5" s="39"/>
      <c r="F5" s="35"/>
      <c r="G5" s="35"/>
      <c r="H5" s="37"/>
      <c r="I5" s="40"/>
      <c r="J5" s="33"/>
      <c r="K5" s="33"/>
    </row>
    <row r="6" spans="1:11" ht="12.75" customHeight="1">
      <c r="A6" s="35"/>
      <c r="B6" s="147" t="s">
        <v>531</v>
      </c>
      <c r="C6" s="147"/>
      <c r="D6" s="147"/>
      <c r="E6" s="37" t="s">
        <v>172</v>
      </c>
      <c r="F6" s="149"/>
      <c r="G6" s="150"/>
      <c r="H6" s="41" t="s">
        <v>19</v>
      </c>
      <c r="I6" s="120">
        <v>0.2</v>
      </c>
      <c r="J6" s="33"/>
      <c r="K6" s="33"/>
    </row>
    <row r="7" spans="1:11" ht="3" customHeight="1">
      <c r="A7" s="35"/>
      <c r="B7" s="147"/>
      <c r="C7" s="147"/>
      <c r="D7" s="147"/>
      <c r="E7" s="39"/>
      <c r="F7" s="40"/>
      <c r="G7" s="40"/>
      <c r="H7" s="42"/>
      <c r="I7" s="43"/>
      <c r="J7" s="33"/>
      <c r="K7" s="33"/>
    </row>
    <row r="8" spans="1:11" ht="12.75" customHeight="1">
      <c r="A8" s="35"/>
      <c r="B8" s="147"/>
      <c r="C8" s="147"/>
      <c r="D8" s="147"/>
      <c r="E8" s="37" t="s">
        <v>173</v>
      </c>
      <c r="F8" s="149"/>
      <c r="G8" s="150"/>
      <c r="H8" s="41" t="s">
        <v>545</v>
      </c>
      <c r="I8" s="44" t="s">
        <v>176</v>
      </c>
      <c r="J8" s="33"/>
      <c r="K8" s="33"/>
    </row>
    <row r="9" spans="1:11" ht="3" customHeight="1">
      <c r="A9" s="35"/>
      <c r="B9" s="147"/>
      <c r="C9" s="147"/>
      <c r="D9" s="147"/>
      <c r="E9" s="37"/>
      <c r="F9" s="35"/>
      <c r="G9" s="35"/>
      <c r="H9" s="39"/>
      <c r="I9" s="35"/>
      <c r="J9" s="33"/>
      <c r="K9" s="33"/>
    </row>
    <row r="10" spans="1:11" ht="12.75" customHeight="1">
      <c r="A10" s="35"/>
      <c r="B10" s="147"/>
      <c r="C10" s="147"/>
      <c r="D10" s="147"/>
      <c r="E10" s="37" t="s">
        <v>8</v>
      </c>
      <c r="F10" s="45"/>
      <c r="G10" s="35"/>
      <c r="H10" s="37" t="s">
        <v>546</v>
      </c>
      <c r="I10" s="46">
        <v>20.399999999999999</v>
      </c>
      <c r="J10" s="33"/>
      <c r="K10" s="33"/>
    </row>
    <row r="11" spans="1:11" ht="7.5" customHeight="1">
      <c r="A11" s="35"/>
      <c r="B11" s="35"/>
      <c r="C11" s="35"/>
      <c r="D11" s="35"/>
      <c r="E11" s="35"/>
      <c r="F11" s="35"/>
      <c r="G11" s="35"/>
      <c r="H11" s="35"/>
      <c r="I11" s="35"/>
      <c r="J11" s="33"/>
      <c r="K11" s="33"/>
    </row>
    <row r="12" spans="1:11">
      <c r="A12" s="35"/>
      <c r="B12" s="35"/>
      <c r="C12" s="37" t="s">
        <v>10</v>
      </c>
      <c r="D12" s="35" t="s">
        <v>543</v>
      </c>
      <c r="E12" s="35"/>
      <c r="F12" s="35"/>
      <c r="G12" s="35"/>
      <c r="H12" s="37" t="s">
        <v>23</v>
      </c>
      <c r="I12" s="40">
        <v>10</v>
      </c>
      <c r="J12" s="33"/>
      <c r="K12" s="33"/>
    </row>
    <row r="13" spans="1:11" ht="3" customHeight="1">
      <c r="A13" s="35"/>
      <c r="B13" s="35"/>
      <c r="C13" s="37"/>
      <c r="D13" s="35"/>
      <c r="E13" s="35"/>
      <c r="F13" s="35"/>
      <c r="G13" s="35"/>
      <c r="H13" s="37"/>
      <c r="I13" s="40"/>
      <c r="J13" s="33"/>
      <c r="K13" s="33"/>
    </row>
    <row r="14" spans="1:11" ht="12" customHeight="1">
      <c r="A14" s="35"/>
      <c r="B14" s="35"/>
      <c r="C14" s="37" t="s">
        <v>25</v>
      </c>
      <c r="D14" s="149"/>
      <c r="E14" s="150"/>
      <c r="F14" s="35"/>
      <c r="G14" s="151" t="s">
        <v>175</v>
      </c>
      <c r="H14" s="151"/>
      <c r="I14" s="151"/>
      <c r="J14" s="33"/>
      <c r="K14" s="33"/>
    </row>
    <row r="15" spans="1:11" ht="3" customHeight="1">
      <c r="A15" s="35"/>
      <c r="B15" s="35"/>
      <c r="C15" s="37"/>
      <c r="D15" s="35"/>
      <c r="E15" s="35"/>
      <c r="F15" s="35"/>
      <c r="G15" s="151"/>
      <c r="H15" s="151"/>
      <c r="I15" s="151"/>
      <c r="J15" s="33"/>
      <c r="K15" s="33"/>
    </row>
    <row r="16" spans="1:11">
      <c r="A16" s="35"/>
      <c r="B16" s="35"/>
      <c r="C16" s="37" t="s">
        <v>9</v>
      </c>
      <c r="D16" s="149"/>
      <c r="E16" s="150"/>
      <c r="F16" s="35"/>
      <c r="G16" s="151"/>
      <c r="H16" s="151"/>
      <c r="I16" s="151"/>
      <c r="J16" s="33"/>
      <c r="K16" s="33"/>
    </row>
    <row r="17" spans="1:11" ht="6" customHeight="1">
      <c r="A17" s="35"/>
      <c r="B17" s="35"/>
      <c r="C17" s="35"/>
      <c r="D17" s="35"/>
      <c r="E17" s="35"/>
      <c r="F17" s="35"/>
      <c r="G17" s="152"/>
      <c r="H17" s="152"/>
      <c r="I17" s="152"/>
      <c r="J17" s="33"/>
      <c r="K17" s="33"/>
    </row>
    <row r="18" spans="1:11" ht="12.75" customHeight="1">
      <c r="A18" s="35"/>
      <c r="B18" s="148" t="s">
        <v>544</v>
      </c>
      <c r="C18" s="146"/>
      <c r="D18" s="146"/>
      <c r="E18" s="47"/>
      <c r="F18" s="146" t="s">
        <v>27</v>
      </c>
      <c r="G18" s="146"/>
      <c r="H18" s="146" t="s">
        <v>28</v>
      </c>
      <c r="I18" s="153"/>
      <c r="J18" s="33"/>
      <c r="K18" s="33" t="s">
        <v>176</v>
      </c>
    </row>
    <row r="19" spans="1:11" ht="10.5" customHeight="1">
      <c r="A19" s="35"/>
      <c r="B19" s="48" t="s">
        <v>0</v>
      </c>
      <c r="C19" s="49" t="s">
        <v>1</v>
      </c>
      <c r="D19" s="49" t="s">
        <v>22</v>
      </c>
      <c r="E19" s="49"/>
      <c r="F19" s="50" t="s">
        <v>15</v>
      </c>
      <c r="G19" s="50" t="s">
        <v>16</v>
      </c>
      <c r="H19" s="50" t="s">
        <v>548</v>
      </c>
      <c r="I19" s="51" t="s">
        <v>16</v>
      </c>
      <c r="J19" s="33"/>
      <c r="K19" s="33" t="s">
        <v>177</v>
      </c>
    </row>
    <row r="20" spans="1:11">
      <c r="A20" s="35"/>
      <c r="B20" s="52">
        <v>1</v>
      </c>
      <c r="C20" s="53" t="s">
        <v>530</v>
      </c>
      <c r="D20" s="53" t="s">
        <v>517</v>
      </c>
      <c r="E20" s="53"/>
      <c r="F20" s="54">
        <v>0.11</v>
      </c>
      <c r="G20" s="54">
        <f>SUM(F20)</f>
        <v>0.11</v>
      </c>
      <c r="H20" s="54">
        <v>0.245</v>
      </c>
      <c r="I20" s="54">
        <f>SUM(H20)</f>
        <v>0.245</v>
      </c>
      <c r="J20" s="33"/>
      <c r="K20" s="121">
        <v>0.2</v>
      </c>
    </row>
    <row r="21" spans="1:11" ht="12.75" customHeight="1">
      <c r="A21" s="35"/>
      <c r="B21" s="35"/>
      <c r="C21" s="35"/>
      <c r="D21" s="35"/>
      <c r="E21" s="35"/>
      <c r="F21" s="37" t="s">
        <v>168</v>
      </c>
      <c r="G21" s="55">
        <f>G20</f>
        <v>0.11</v>
      </c>
      <c r="H21" s="37" t="s">
        <v>169</v>
      </c>
      <c r="I21" s="55">
        <f>I20</f>
        <v>0.245</v>
      </c>
      <c r="J21" s="33"/>
      <c r="K21" s="121">
        <v>0.25</v>
      </c>
    </row>
    <row r="22" spans="1:11" ht="15" customHeight="1">
      <c r="A22" s="35"/>
      <c r="B22" s="92"/>
      <c r="C22" s="92"/>
      <c r="D22" s="92"/>
      <c r="E22" s="60"/>
      <c r="F22" s="37"/>
      <c r="G22" s="55"/>
      <c r="H22" s="37"/>
      <c r="I22" s="55"/>
      <c r="J22" s="33"/>
      <c r="K22" s="33"/>
    </row>
    <row r="23" spans="1:11" ht="5" customHeight="1">
      <c r="A23" s="35"/>
      <c r="B23" s="35"/>
      <c r="C23" s="35"/>
      <c r="D23" s="35"/>
      <c r="E23" s="60"/>
      <c r="F23" s="35"/>
      <c r="G23" s="35"/>
      <c r="H23" s="35"/>
      <c r="I23" s="35"/>
      <c r="J23" s="33"/>
      <c r="K23" s="33"/>
    </row>
    <row r="24" spans="1:11" ht="10.5" customHeight="1">
      <c r="A24" s="35"/>
      <c r="B24" s="48" t="s">
        <v>536</v>
      </c>
      <c r="C24" s="49" t="s">
        <v>11</v>
      </c>
      <c r="D24" s="49" t="s">
        <v>22</v>
      </c>
      <c r="E24" s="49"/>
      <c r="F24" s="50"/>
      <c r="G24" s="49" t="s">
        <v>16</v>
      </c>
      <c r="H24" s="50"/>
      <c r="I24" s="65" t="s">
        <v>16</v>
      </c>
      <c r="J24" s="66"/>
      <c r="K24" s="33"/>
    </row>
    <row r="25" spans="1:11" ht="12.75" customHeight="1">
      <c r="A25" s="35"/>
      <c r="B25" s="63">
        <v>1</v>
      </c>
      <c r="C25" s="35" t="str">
        <f>IF(D51&lt;&gt;"", D51, "")</f>
        <v/>
      </c>
      <c r="D25" s="143" t="str">
        <f>IF(G51&lt;&gt;"", G51, "")</f>
        <v/>
      </c>
      <c r="E25" s="143"/>
      <c r="F25" s="35"/>
      <c r="G25" s="67">
        <f>G68</f>
        <v>0</v>
      </c>
      <c r="H25" s="35"/>
      <c r="I25" s="67">
        <f>I68</f>
        <v>0</v>
      </c>
      <c r="J25" s="33"/>
      <c r="K25" s="33"/>
    </row>
    <row r="26" spans="1:11" ht="12.75" customHeight="1">
      <c r="A26" s="35"/>
      <c r="B26" s="63">
        <v>2</v>
      </c>
      <c r="C26" s="35" t="str">
        <f>IF(D72&lt;&gt;"", D72, "")</f>
        <v/>
      </c>
      <c r="D26" s="142" t="str">
        <f>IF(G72&lt;&gt;"", G72, "")</f>
        <v/>
      </c>
      <c r="E26" s="142"/>
      <c r="F26" s="35"/>
      <c r="G26" s="67">
        <f>G89</f>
        <v>0</v>
      </c>
      <c r="H26" s="35"/>
      <c r="I26" s="67">
        <f>I89</f>
        <v>0</v>
      </c>
      <c r="J26" s="33"/>
      <c r="K26" s="33"/>
    </row>
    <row r="27" spans="1:11" ht="12.75" customHeight="1">
      <c r="A27" s="35"/>
      <c r="B27" s="63">
        <v>3</v>
      </c>
      <c r="C27" s="35" t="str">
        <f>IF(D93&lt;&gt;"", D93, "")</f>
        <v/>
      </c>
      <c r="D27" s="142" t="str">
        <f>IF(G93&lt;&gt;"", G93, "")</f>
        <v/>
      </c>
      <c r="E27" s="142"/>
      <c r="F27" s="35"/>
      <c r="G27" s="67">
        <f>G110</f>
        <v>0</v>
      </c>
      <c r="H27" s="35"/>
      <c r="I27" s="67">
        <f>I110</f>
        <v>0</v>
      </c>
      <c r="J27" s="33"/>
      <c r="K27" s="33"/>
    </row>
    <row r="28" spans="1:11" ht="12.75" customHeight="1">
      <c r="A28" s="35"/>
      <c r="B28" s="63">
        <v>4</v>
      </c>
      <c r="C28" s="35" t="str">
        <f>IF(D116&lt;&gt;"", D116, "")</f>
        <v>Releasing</v>
      </c>
      <c r="D28" s="142" t="str">
        <f>IF(G116&lt;&gt;"", G116, "")</f>
        <v/>
      </c>
      <c r="E28" s="142"/>
      <c r="F28" s="35"/>
      <c r="G28" s="67">
        <f>G133</f>
        <v>0</v>
      </c>
      <c r="H28" s="35"/>
      <c r="I28" s="67">
        <f>I133</f>
        <v>0</v>
      </c>
      <c r="J28" s="33"/>
      <c r="K28" s="33"/>
    </row>
    <row r="29" spans="1:11">
      <c r="A29" s="35"/>
      <c r="B29" s="35"/>
      <c r="C29" s="35"/>
      <c r="D29" s="35"/>
      <c r="E29" s="35"/>
      <c r="F29" s="37" t="s">
        <v>537</v>
      </c>
      <c r="G29" s="68">
        <f>SUM(G25:G28)</f>
        <v>0</v>
      </c>
      <c r="H29" s="37" t="s">
        <v>538</v>
      </c>
      <c r="I29" s="68">
        <f>SUM(I25:I28)</f>
        <v>0</v>
      </c>
      <c r="J29" s="33"/>
      <c r="K29" s="33"/>
    </row>
    <row r="30" spans="1:11" ht="6.75" customHeight="1">
      <c r="A30" s="35"/>
      <c r="B30" s="35"/>
      <c r="C30" s="35"/>
      <c r="D30" s="35"/>
      <c r="E30" s="35"/>
      <c r="F30" s="35"/>
      <c r="G30" s="35"/>
      <c r="H30" s="35"/>
      <c r="I30" s="35"/>
      <c r="J30" s="33"/>
      <c r="K30" s="33"/>
    </row>
    <row r="31" spans="1:11" ht="16.5" customHeight="1">
      <c r="A31" s="35"/>
      <c r="B31" s="35"/>
      <c r="C31" s="35"/>
      <c r="D31" s="35"/>
      <c r="E31" s="35"/>
      <c r="F31" s="37"/>
      <c r="G31" s="68"/>
      <c r="H31" s="37"/>
      <c r="I31" s="68"/>
      <c r="J31" s="33"/>
      <c r="K31" s="33"/>
    </row>
    <row r="32" spans="1:11" ht="11" customHeight="1">
      <c r="A32" s="35"/>
      <c r="B32" s="56"/>
      <c r="C32" s="57" t="s">
        <v>170</v>
      </c>
      <c r="D32" s="69"/>
      <c r="E32" s="70"/>
      <c r="F32" s="70"/>
      <c r="G32" s="58" t="s">
        <v>27</v>
      </c>
      <c r="H32" s="58"/>
      <c r="I32" s="71" t="s">
        <v>28</v>
      </c>
      <c r="J32" s="33"/>
      <c r="K32" s="33"/>
    </row>
    <row r="33" spans="1:14" ht="12.75" customHeight="1">
      <c r="A33" s="35"/>
      <c r="B33" s="35"/>
      <c r="C33" s="35"/>
      <c r="D33" s="35"/>
      <c r="E33" s="35"/>
      <c r="F33" s="37" t="s">
        <v>171</v>
      </c>
      <c r="G33" s="67">
        <f>G21</f>
        <v>0.11</v>
      </c>
      <c r="H33" s="43"/>
      <c r="I33" s="67">
        <f>I21</f>
        <v>0.245</v>
      </c>
      <c r="J33" s="33"/>
      <c r="K33" s="33"/>
    </row>
    <row r="34" spans="1:14" ht="12.75" customHeight="1">
      <c r="A34" s="35"/>
      <c r="B34" s="35"/>
      <c r="C34" s="35"/>
      <c r="D34" s="35"/>
      <c r="E34" s="35"/>
      <c r="F34" s="37" t="s">
        <v>539</v>
      </c>
      <c r="G34" s="67">
        <f>G29</f>
        <v>0</v>
      </c>
      <c r="H34" s="43"/>
      <c r="I34" s="67">
        <f>I29</f>
        <v>0</v>
      </c>
      <c r="J34" s="33"/>
      <c r="K34" s="33"/>
    </row>
    <row r="35" spans="1:14" ht="12.75" customHeight="1">
      <c r="A35" s="35"/>
      <c r="B35" s="35"/>
      <c r="C35" s="35"/>
      <c r="D35" s="35"/>
      <c r="E35" s="35"/>
      <c r="F35" s="37" t="s">
        <v>542</v>
      </c>
      <c r="G35" s="72">
        <f>G174+G155</f>
        <v>0</v>
      </c>
      <c r="H35" s="73"/>
      <c r="I35" s="72">
        <f>I174+I155</f>
        <v>0</v>
      </c>
      <c r="J35" s="33"/>
      <c r="K35" s="122"/>
    </row>
    <row r="36" spans="1:14" ht="3.75" customHeight="1">
      <c r="A36" s="35"/>
      <c r="B36" s="35"/>
      <c r="C36" s="35"/>
      <c r="D36" s="35"/>
      <c r="E36" s="35"/>
      <c r="F36" s="37"/>
      <c r="G36" s="68"/>
      <c r="H36" s="37"/>
      <c r="I36" s="68"/>
      <c r="J36" s="33"/>
      <c r="K36" s="33"/>
    </row>
    <row r="37" spans="1:14" ht="12.75" customHeight="1">
      <c r="A37" s="35"/>
      <c r="B37" s="35"/>
      <c r="C37" s="37"/>
      <c r="D37" s="40"/>
      <c r="E37" s="35"/>
      <c r="F37" s="37" t="s">
        <v>17</v>
      </c>
      <c r="G37" s="64">
        <f>SUM(G33:G35)</f>
        <v>0.11</v>
      </c>
      <c r="H37" s="37" t="s">
        <v>18</v>
      </c>
      <c r="I37" s="68">
        <f>SUM(I33:I35)</f>
        <v>0.245</v>
      </c>
      <c r="J37" s="33"/>
      <c r="K37" s="74" t="s">
        <v>104</v>
      </c>
      <c r="M37" s="75"/>
      <c r="N37" s="75"/>
    </row>
    <row r="38" spans="1:14">
      <c r="A38" s="35"/>
      <c r="B38" s="35"/>
      <c r="C38" s="37"/>
      <c r="D38" s="40"/>
      <c r="E38" s="35"/>
      <c r="F38" s="37" t="s">
        <v>6</v>
      </c>
      <c r="G38" s="35">
        <f>I2</f>
        <v>24</v>
      </c>
      <c r="H38" s="37" t="s">
        <v>7</v>
      </c>
      <c r="I38" s="35">
        <f>I4</f>
        <v>5</v>
      </c>
      <c r="J38" s="33"/>
      <c r="K38" s="74" t="s">
        <v>38</v>
      </c>
      <c r="M38" s="76"/>
      <c r="N38" s="76"/>
    </row>
    <row r="39" spans="1:14">
      <c r="A39" s="35"/>
      <c r="B39" s="35"/>
      <c r="C39" s="37"/>
      <c r="D39" s="130"/>
      <c r="E39" s="35"/>
      <c r="F39" s="37" t="s">
        <v>107</v>
      </c>
      <c r="G39" s="77">
        <f>ROUNDUP(G37*G38, 2)</f>
        <v>2.64</v>
      </c>
      <c r="H39" s="37" t="s">
        <v>108</v>
      </c>
      <c r="I39" s="77">
        <f>ROUNDUP((I38/60)*I37, 2)</f>
        <v>0.03</v>
      </c>
      <c r="J39" s="33"/>
      <c r="K39" s="74" t="s">
        <v>476</v>
      </c>
      <c r="M39" s="76"/>
      <c r="N39" s="76"/>
    </row>
    <row r="40" spans="1:14" ht="11.25" customHeight="1">
      <c r="A40" s="35"/>
      <c r="B40" s="35"/>
      <c r="C40" s="35"/>
      <c r="D40" s="35"/>
      <c r="E40" s="35"/>
      <c r="F40" s="35"/>
      <c r="G40" s="35"/>
      <c r="H40" s="35"/>
      <c r="I40" s="35"/>
      <c r="J40" s="33"/>
      <c r="K40" s="74" t="s">
        <v>40</v>
      </c>
      <c r="M40" s="76"/>
      <c r="N40" s="76"/>
    </row>
    <row r="41" spans="1:14">
      <c r="A41" s="35"/>
      <c r="B41" s="33">
        <v>10</v>
      </c>
      <c r="C41" s="35"/>
      <c r="D41" s="35"/>
      <c r="E41" s="35"/>
      <c r="F41" s="35"/>
      <c r="G41" s="35"/>
      <c r="H41" s="37" t="s">
        <v>24</v>
      </c>
      <c r="I41" s="78">
        <f>I39+G39</f>
        <v>2.67</v>
      </c>
      <c r="J41" s="33"/>
      <c r="K41" s="74" t="s">
        <v>105</v>
      </c>
      <c r="M41" s="76"/>
      <c r="N41" s="76"/>
    </row>
    <row r="42" spans="1:14">
      <c r="A42" s="35"/>
      <c r="B42" s="35"/>
      <c r="C42" s="35"/>
      <c r="D42" s="35"/>
      <c r="E42" s="35"/>
      <c r="F42" s="35"/>
      <c r="G42" s="35"/>
      <c r="H42" s="37" t="s">
        <v>19</v>
      </c>
      <c r="I42" s="79">
        <f>I6</f>
        <v>0.2</v>
      </c>
      <c r="J42" s="33"/>
      <c r="K42" s="74" t="s">
        <v>37</v>
      </c>
      <c r="M42" s="76"/>
      <c r="N42" s="76"/>
    </row>
    <row r="43" spans="1:14" ht="16.5" customHeight="1">
      <c r="A43" s="35"/>
      <c r="B43" s="35"/>
      <c r="C43" s="35"/>
      <c r="D43" s="35"/>
      <c r="E43" s="35"/>
      <c r="F43" s="35"/>
      <c r="G43" s="35"/>
      <c r="H43" s="37" t="s">
        <v>20</v>
      </c>
      <c r="I43" s="77">
        <f>I41+I41*I42</f>
        <v>3.2039999999999997</v>
      </c>
      <c r="J43" s="33"/>
      <c r="K43" s="74" t="s">
        <v>36</v>
      </c>
      <c r="M43" s="76"/>
      <c r="N43" s="76"/>
    </row>
    <row r="44" spans="1:14" ht="16.5" customHeight="1">
      <c r="A44" s="35"/>
      <c r="B44" s="35"/>
      <c r="C44" s="35"/>
      <c r="D44" s="35"/>
      <c r="E44" s="35"/>
      <c r="F44" s="35"/>
      <c r="G44" s="35"/>
      <c r="H44" s="37" t="s">
        <v>21</v>
      </c>
      <c r="I44" s="80"/>
      <c r="J44" s="33"/>
      <c r="K44" s="74"/>
      <c r="M44" s="76"/>
      <c r="N44" s="76"/>
    </row>
    <row r="45" spans="1:14" ht="30.75" customHeight="1">
      <c r="A45" s="35"/>
      <c r="B45" s="35"/>
      <c r="C45" s="35"/>
      <c r="D45" s="35"/>
      <c r="E45" s="35"/>
      <c r="F45" s="135" t="s">
        <v>178</v>
      </c>
      <c r="G45" s="135"/>
      <c r="H45" s="135"/>
      <c r="I45" s="135"/>
      <c r="J45" s="33"/>
      <c r="K45" s="74"/>
      <c r="M45" s="76"/>
      <c r="N45" s="76"/>
    </row>
    <row r="46" spans="1:14" ht="20" customHeight="1">
      <c r="A46" s="35"/>
      <c r="B46" s="35"/>
      <c r="C46" s="35"/>
      <c r="D46" s="35"/>
      <c r="E46" s="35"/>
      <c r="F46" s="135"/>
      <c r="G46" s="135"/>
      <c r="H46" s="135"/>
      <c r="I46" s="135"/>
      <c r="J46" s="33"/>
      <c r="K46" s="74"/>
      <c r="M46" s="76"/>
      <c r="N46" s="76"/>
    </row>
    <row r="47" spans="1:14" ht="24.75" customHeight="1">
      <c r="A47" s="35"/>
      <c r="B47" s="81" t="s">
        <v>540</v>
      </c>
      <c r="C47" s="81"/>
      <c r="D47" s="81"/>
      <c r="E47" s="82"/>
      <c r="F47" s="82"/>
      <c r="G47" s="136" t="str">
        <f>IF($F$2&lt;&gt;"", $F$2, "")</f>
        <v/>
      </c>
      <c r="H47" s="136"/>
      <c r="I47" s="83" t="str">
        <f>IF($F$10&lt;&gt;"", $F$10, "")</f>
        <v/>
      </c>
      <c r="J47" s="33"/>
      <c r="K47" s="74"/>
      <c r="M47" s="76"/>
      <c r="N47" s="76"/>
    </row>
    <row r="48" spans="1:14" ht="16.5" customHeight="1">
      <c r="A48" s="35"/>
      <c r="B48" s="35"/>
      <c r="C48" s="35"/>
      <c r="D48" s="35"/>
      <c r="E48" s="35"/>
      <c r="F48" s="35"/>
      <c r="G48" s="35"/>
      <c r="H48" s="43"/>
      <c r="I48" s="35"/>
      <c r="J48" s="33"/>
      <c r="K48" s="74"/>
      <c r="M48" s="76"/>
      <c r="N48" s="76"/>
    </row>
    <row r="49" spans="1:14" ht="16.5" customHeight="1">
      <c r="A49" s="35"/>
      <c r="B49" s="84" t="s">
        <v>532</v>
      </c>
      <c r="C49" s="85"/>
      <c r="D49" s="85"/>
      <c r="E49" s="86" t="s">
        <v>99</v>
      </c>
      <c r="F49" s="87">
        <v>3</v>
      </c>
      <c r="G49" s="87"/>
      <c r="H49" s="86" t="s">
        <v>100</v>
      </c>
      <c r="I49" s="88">
        <f>$I$10</f>
        <v>20.399999999999999</v>
      </c>
      <c r="J49" s="33"/>
      <c r="K49" s="74" t="s">
        <v>38</v>
      </c>
      <c r="M49" s="76"/>
      <c r="N49" s="76"/>
    </row>
    <row r="50" spans="1:14" ht="3" customHeight="1">
      <c r="A50" s="35"/>
      <c r="B50" s="89"/>
      <c r="C50" s="89"/>
      <c r="D50" s="89"/>
      <c r="E50" s="90"/>
      <c r="F50" s="91"/>
      <c r="G50" s="91"/>
      <c r="H50" s="91"/>
      <c r="I50" s="91"/>
      <c r="J50" s="33"/>
      <c r="K50" s="74" t="s">
        <v>104</v>
      </c>
      <c r="M50" s="76"/>
      <c r="N50" s="76"/>
    </row>
    <row r="51" spans="1:14">
      <c r="A51" s="35"/>
      <c r="B51" s="35"/>
      <c r="C51" s="37" t="s">
        <v>97</v>
      </c>
      <c r="D51" s="132"/>
      <c r="E51" s="133"/>
      <c r="F51" s="37" t="s">
        <v>26</v>
      </c>
      <c r="G51" s="137"/>
      <c r="H51" s="138"/>
      <c r="I51" s="35"/>
      <c r="J51" s="33"/>
      <c r="K51" s="74" t="s">
        <v>40</v>
      </c>
      <c r="M51" s="76"/>
      <c r="N51" s="76"/>
    </row>
    <row r="52" spans="1:14">
      <c r="A52" s="35"/>
      <c r="B52" s="35"/>
      <c r="C52" s="35"/>
      <c r="D52" s="92" t="str">
        <f>IF(D51="Door Holder - Low AC Dropout", "* Circuit Standby and Alarm Current will be zero", "")</f>
        <v/>
      </c>
      <c r="E52" s="35"/>
      <c r="F52" s="35"/>
      <c r="G52" s="93"/>
      <c r="H52" s="93"/>
      <c r="I52" s="93"/>
      <c r="J52" s="33"/>
      <c r="K52" s="74" t="s">
        <v>105</v>
      </c>
      <c r="M52" s="76"/>
      <c r="N52" s="76"/>
    </row>
    <row r="53" spans="1:14" ht="12.75" customHeight="1">
      <c r="A53" s="35"/>
      <c r="B53" s="35"/>
      <c r="C53" s="94" t="s">
        <v>39</v>
      </c>
      <c r="D53" s="95" t="s">
        <v>12</v>
      </c>
      <c r="E53" s="95" t="s">
        <v>13</v>
      </c>
      <c r="F53" s="95" t="s">
        <v>4</v>
      </c>
      <c r="G53" s="95" t="s">
        <v>473</v>
      </c>
      <c r="H53" s="95" t="s">
        <v>14</v>
      </c>
      <c r="I53" s="96" t="s">
        <v>98</v>
      </c>
      <c r="J53" s="33"/>
      <c r="K53" s="74" t="s">
        <v>37</v>
      </c>
      <c r="M53" s="76"/>
      <c r="N53" s="76"/>
    </row>
    <row r="54" spans="1:14">
      <c r="A54" s="35"/>
      <c r="B54" s="43"/>
      <c r="C54" s="97" t="s">
        <v>29</v>
      </c>
      <c r="D54" s="98">
        <f>VLOOKUP(C54, $K$69:$L$76, 2)</f>
        <v>2.0099999999999998</v>
      </c>
      <c r="E54" s="97"/>
      <c r="F54" s="99">
        <f>((E54*2)/1000)*D54</f>
        <v>0</v>
      </c>
      <c r="G54" s="100">
        <f>IF(SUM(G58:G67)&gt;SUM(I58:I67),SUM(G58:G67),SUM(I58:I67))</f>
        <v>0</v>
      </c>
      <c r="H54" s="101">
        <f>I49-(G54*F54)</f>
        <v>20.399999999999999</v>
      </c>
      <c r="I54" s="102">
        <v>16</v>
      </c>
      <c r="J54" s="33"/>
      <c r="K54" s="74" t="s">
        <v>167</v>
      </c>
      <c r="M54" s="76"/>
      <c r="N54" s="76"/>
    </row>
    <row r="55" spans="1:14">
      <c r="A55" s="35"/>
      <c r="B55" s="82"/>
      <c r="C55" s="82"/>
      <c r="D55" s="82"/>
      <c r="E55" s="103"/>
      <c r="F55" s="82"/>
      <c r="G55" s="82"/>
      <c r="H55" s="82"/>
      <c r="I55" s="82"/>
      <c r="J55" s="33"/>
      <c r="K55" s="74" t="s">
        <v>166</v>
      </c>
      <c r="M55" s="76"/>
      <c r="N55" s="76"/>
    </row>
    <row r="56" spans="1:14" ht="12.75" customHeight="1">
      <c r="A56" s="35"/>
      <c r="B56" s="140" t="s">
        <v>94</v>
      </c>
      <c r="C56" s="134"/>
      <c r="D56" s="134"/>
      <c r="E56" s="134"/>
      <c r="F56" s="134" t="s">
        <v>27</v>
      </c>
      <c r="G56" s="134"/>
      <c r="H56" s="134" t="s">
        <v>28</v>
      </c>
      <c r="I56" s="139"/>
      <c r="J56" s="33"/>
      <c r="K56" s="74" t="s">
        <v>36</v>
      </c>
      <c r="M56" s="76"/>
      <c r="N56" s="76"/>
    </row>
    <row r="57" spans="1:14">
      <c r="A57" s="35"/>
      <c r="B57" s="104" t="s">
        <v>0</v>
      </c>
      <c r="C57" s="105" t="s">
        <v>103</v>
      </c>
      <c r="D57" s="141" t="s">
        <v>22</v>
      </c>
      <c r="E57" s="141"/>
      <c r="F57" s="105" t="s">
        <v>15</v>
      </c>
      <c r="G57" s="105" t="s">
        <v>16</v>
      </c>
      <c r="H57" s="105" t="s">
        <v>15</v>
      </c>
      <c r="I57" s="106" t="s">
        <v>16</v>
      </c>
      <c r="J57" s="33"/>
      <c r="K57" s="74"/>
      <c r="M57" s="76"/>
      <c r="N57" s="76"/>
    </row>
    <row r="58" spans="1:14">
      <c r="A58" s="35"/>
      <c r="B58" s="97"/>
      <c r="C58" s="107"/>
      <c r="D58" s="154"/>
      <c r="E58" s="155"/>
      <c r="F58" s="108" t="str">
        <f>IF(D58="", "", IF(C58="User Defined", VLOOKUP(D58, 'User Defined'!$B$4:$D$103, 2, FALSE), VLOOKUP(D58, 'Device Database'!$B$4:$D$446, 2, FALSE)))</f>
        <v/>
      </c>
      <c r="G58" s="108" t="str">
        <f>IF(F58&lt;&gt;"", F58*B58, "")</f>
        <v/>
      </c>
      <c r="H58" s="108" t="str">
        <f>IF(D58="", "", IF(C58="User Defined", VLOOKUP(D58, 'User Defined'!$B$4:$D$103, 3, FALSE), VLOOKUP(D58, 'Device Database'!$B$4:$D$446, 3, FALSE)))</f>
        <v/>
      </c>
      <c r="I58" s="108" t="str">
        <f>IF(H58&lt;&gt;"", H58*B58, "")</f>
        <v/>
      </c>
      <c r="J58" s="33"/>
      <c r="K58" s="74" t="s">
        <v>101</v>
      </c>
      <c r="M58" s="76"/>
      <c r="N58" s="76"/>
    </row>
    <row r="59" spans="1:14">
      <c r="A59" s="35"/>
      <c r="B59" s="59"/>
      <c r="C59" s="46"/>
      <c r="D59" s="132"/>
      <c r="E59" s="133"/>
      <c r="F59" s="108" t="str">
        <f>IF(D59="", "", IF(C59="User Defined", VLOOKUP(D59, 'User Defined'!$B$4:$D$103, 2, FALSE), VLOOKUP(D59, 'Device Database'!$B$4:$D$446, 2, FALSE)))</f>
        <v/>
      </c>
      <c r="G59" s="108" t="str">
        <f t="shared" ref="G59:G67" si="0">IF(F59&lt;&gt;"", F59*B59, "")</f>
        <v/>
      </c>
      <c r="H59" s="108" t="str">
        <f>IF(D59="", "", IF(C59="User Defined", VLOOKUP(D59, 'User Defined'!$B$4:$D$103, 3, FALSE), VLOOKUP(D59, 'Device Database'!$B$4:$D$446, 3, FALSE)))</f>
        <v/>
      </c>
      <c r="I59" s="108" t="str">
        <f t="shared" ref="I59:I67" si="1">IF(H59&lt;&gt;"", H59*B59, "")</f>
        <v/>
      </c>
      <c r="J59" s="33"/>
      <c r="K59" s="74" t="s">
        <v>95</v>
      </c>
      <c r="M59" s="76"/>
      <c r="N59" s="76"/>
    </row>
    <row r="60" spans="1:14">
      <c r="A60" s="35"/>
      <c r="B60" s="59"/>
      <c r="C60" s="46"/>
      <c r="D60" s="132"/>
      <c r="E60" s="133"/>
      <c r="F60" s="108" t="str">
        <f>IF(D60="", "", IF(C60="User Defined", VLOOKUP(D60, 'User Defined'!$B$4:$D$103, 2, FALSE), VLOOKUP(D60, 'Device Database'!$B$4:$D$446, 2, FALSE)))</f>
        <v/>
      </c>
      <c r="G60" s="108" t="str">
        <f t="shared" si="0"/>
        <v/>
      </c>
      <c r="H60" s="108" t="str">
        <f>IF(D60="", "", IF(C60="User Defined", VLOOKUP(D60, 'User Defined'!$B$4:$D$103, 3, FALSE), VLOOKUP(D60, 'Device Database'!$B$4:$D$446, 3, FALSE)))</f>
        <v/>
      </c>
      <c r="I60" s="108" t="str">
        <f t="shared" si="1"/>
        <v/>
      </c>
      <c r="J60" s="33"/>
      <c r="K60" s="74" t="s">
        <v>42</v>
      </c>
      <c r="M60" s="76"/>
      <c r="N60" s="76"/>
    </row>
    <row r="61" spans="1:14">
      <c r="A61" s="35"/>
      <c r="B61" s="59"/>
      <c r="C61" s="46"/>
      <c r="D61" s="132"/>
      <c r="E61" s="133"/>
      <c r="F61" s="108" t="str">
        <f>IF(D61="", "", IF(C61="User Defined", VLOOKUP(D61, 'User Defined'!$B$4:$D$103, 2, FALSE), VLOOKUP(D61, 'Device Database'!$B$4:$D$446, 2, FALSE)))</f>
        <v/>
      </c>
      <c r="G61" s="108" t="str">
        <f t="shared" si="0"/>
        <v/>
      </c>
      <c r="H61" s="108" t="str">
        <f>IF(D61="", "", IF(C61="User Defined", VLOOKUP(D61, 'User Defined'!$B$4:$D$103, 3, FALSE), VLOOKUP(D61, 'Device Database'!$B$4:$D$446, 3, FALSE)))</f>
        <v/>
      </c>
      <c r="I61" s="108" t="str">
        <f t="shared" si="1"/>
        <v/>
      </c>
      <c r="J61" s="33"/>
      <c r="K61" s="74" t="s">
        <v>102</v>
      </c>
      <c r="L61" s="109"/>
      <c r="M61" s="109"/>
      <c r="N61" s="76"/>
    </row>
    <row r="62" spans="1:14">
      <c r="A62" s="35"/>
      <c r="B62" s="59"/>
      <c r="C62" s="46"/>
      <c r="D62" s="132"/>
      <c r="E62" s="133"/>
      <c r="F62" s="108" t="str">
        <f>IF(D62="", "", IF(C62="User Defined", VLOOKUP(D62, 'User Defined'!$B$4:$D$103, 2, FALSE), VLOOKUP(D62, 'Device Database'!$B$4:$D$446, 2, FALSE)))</f>
        <v/>
      </c>
      <c r="G62" s="108" t="str">
        <f t="shared" si="0"/>
        <v/>
      </c>
      <c r="H62" s="108" t="str">
        <f>IF(D62="", "", IF(C62="User Defined", VLOOKUP(D62, 'User Defined'!$B$4:$D$103, 3, FALSE), VLOOKUP(D62, 'Device Database'!$B$4:$D$446, 3, FALSE)))</f>
        <v/>
      </c>
      <c r="I62" s="108" t="str">
        <f t="shared" si="1"/>
        <v/>
      </c>
      <c r="J62" s="33"/>
      <c r="K62" s="74" t="s">
        <v>160</v>
      </c>
      <c r="L62" s="109"/>
      <c r="M62" s="109"/>
      <c r="N62" s="76"/>
    </row>
    <row r="63" spans="1:14">
      <c r="A63" s="35"/>
      <c r="B63" s="59"/>
      <c r="C63" s="46"/>
      <c r="D63" s="132" t="s">
        <v>164</v>
      </c>
      <c r="E63" s="133"/>
      <c r="F63" s="62"/>
      <c r="G63" s="108" t="str">
        <f t="shared" si="0"/>
        <v/>
      </c>
      <c r="H63" s="62"/>
      <c r="I63" s="108" t="str">
        <f t="shared" si="1"/>
        <v/>
      </c>
      <c r="J63" s="33"/>
      <c r="K63" s="74" t="s">
        <v>43</v>
      </c>
      <c r="L63" s="109"/>
      <c r="M63" s="109"/>
      <c r="N63" s="76"/>
    </row>
    <row r="64" spans="1:14">
      <c r="A64" s="35"/>
      <c r="B64" s="59"/>
      <c r="C64" s="46"/>
      <c r="D64" s="132" t="s">
        <v>163</v>
      </c>
      <c r="E64" s="133"/>
      <c r="F64" s="62"/>
      <c r="G64" s="108" t="str">
        <f t="shared" si="0"/>
        <v/>
      </c>
      <c r="H64" s="62"/>
      <c r="I64" s="108" t="str">
        <f t="shared" si="1"/>
        <v/>
      </c>
      <c r="J64" s="33"/>
      <c r="K64" s="74" t="s">
        <v>41</v>
      </c>
      <c r="L64" s="109"/>
      <c r="M64" s="109"/>
      <c r="N64" s="76"/>
    </row>
    <row r="65" spans="1:14">
      <c r="A65" s="35"/>
      <c r="B65" s="59"/>
      <c r="C65" s="110"/>
      <c r="D65" s="132" t="s">
        <v>165</v>
      </c>
      <c r="E65" s="133"/>
      <c r="F65" s="62"/>
      <c r="G65" s="108" t="str">
        <f t="shared" si="0"/>
        <v/>
      </c>
      <c r="H65" s="62"/>
      <c r="I65" s="108" t="str">
        <f t="shared" si="1"/>
        <v/>
      </c>
      <c r="J65" s="33"/>
      <c r="K65" s="74"/>
      <c r="L65" s="109"/>
      <c r="M65" s="109"/>
      <c r="N65" s="76"/>
    </row>
    <row r="66" spans="1:14">
      <c r="A66" s="35"/>
      <c r="B66" s="59"/>
      <c r="C66" s="46"/>
      <c r="D66" s="132"/>
      <c r="E66" s="133"/>
      <c r="F66" s="62"/>
      <c r="G66" s="108" t="str">
        <f t="shared" si="0"/>
        <v/>
      </c>
      <c r="H66" s="62"/>
      <c r="I66" s="108" t="str">
        <f t="shared" si="1"/>
        <v/>
      </c>
      <c r="J66" s="33"/>
      <c r="K66" s="3"/>
      <c r="L66" s="109"/>
      <c r="M66" s="109"/>
      <c r="N66" s="76"/>
    </row>
    <row r="67" spans="1:14">
      <c r="A67" s="35"/>
      <c r="B67" s="59"/>
      <c r="C67" s="46"/>
      <c r="D67" s="132"/>
      <c r="E67" s="133"/>
      <c r="F67" s="62"/>
      <c r="G67" s="108" t="str">
        <f t="shared" si="0"/>
        <v/>
      </c>
      <c r="H67" s="62"/>
      <c r="I67" s="108" t="str">
        <f t="shared" si="1"/>
        <v/>
      </c>
      <c r="J67" s="33"/>
      <c r="K67" s="74"/>
      <c r="L67" s="109"/>
      <c r="M67" s="109"/>
      <c r="N67" s="76"/>
    </row>
    <row r="68" spans="1:14" ht="12.75" customHeight="1">
      <c r="A68" s="35"/>
      <c r="B68" s="144" t="str">
        <f>IF(D51="Doors (Low AC Drop)", "No Standby or Alarm current shown as circuit is used for door holders and will drop out during an AC power loss.", "")</f>
        <v/>
      </c>
      <c r="C68" s="144"/>
      <c r="D68" s="144"/>
      <c r="E68" s="144"/>
      <c r="F68" s="37" t="s">
        <v>96</v>
      </c>
      <c r="G68" s="111">
        <f>IF(D51="Doors (Low AC Drop)",0,SUM(G58:G67))</f>
        <v>0</v>
      </c>
      <c r="H68" s="37" t="s">
        <v>18</v>
      </c>
      <c r="I68" s="111">
        <f>IF(D51="Doors (Low AC Drop)",0,SUM(I58:I67))</f>
        <v>0</v>
      </c>
      <c r="J68" s="33"/>
      <c r="K68" s="74"/>
      <c r="L68" s="109"/>
      <c r="M68" s="109"/>
      <c r="N68" s="76"/>
    </row>
    <row r="69" spans="1:14" ht="15" customHeight="1">
      <c r="A69" s="35"/>
      <c r="B69" s="145"/>
      <c r="C69" s="145"/>
      <c r="D69" s="145"/>
      <c r="E69" s="145"/>
      <c r="F69" s="61"/>
      <c r="G69" s="35"/>
      <c r="H69" s="61"/>
      <c r="I69" s="35"/>
      <c r="J69" s="33"/>
      <c r="K69" s="33" t="s">
        <v>29</v>
      </c>
      <c r="L69" s="34">
        <v>2.0099999999999998</v>
      </c>
      <c r="M69" s="109"/>
      <c r="N69" s="76"/>
    </row>
    <row r="70" spans="1:14" ht="16.5" customHeight="1">
      <c r="A70" s="35"/>
      <c r="B70" s="84" t="s">
        <v>533</v>
      </c>
      <c r="C70" s="85"/>
      <c r="D70" s="85"/>
      <c r="E70" s="86" t="s">
        <v>99</v>
      </c>
      <c r="F70" s="87">
        <v>3</v>
      </c>
      <c r="G70" s="87"/>
      <c r="H70" s="86" t="s">
        <v>100</v>
      </c>
      <c r="I70" s="88">
        <f>$I$10</f>
        <v>20.399999999999999</v>
      </c>
      <c r="J70" s="33"/>
      <c r="K70" s="33" t="s">
        <v>475</v>
      </c>
      <c r="L70" s="34">
        <v>2.0499999999999998</v>
      </c>
      <c r="M70" s="109"/>
      <c r="N70" s="76"/>
    </row>
    <row r="71" spans="1:14" ht="3" customHeight="1">
      <c r="A71" s="35"/>
      <c r="B71" s="89"/>
      <c r="C71" s="89"/>
      <c r="D71" s="89"/>
      <c r="E71" s="90"/>
      <c r="F71" s="91"/>
      <c r="G71" s="91"/>
      <c r="H71" s="91"/>
      <c r="I71" s="91"/>
      <c r="J71" s="33"/>
      <c r="K71" s="33" t="s">
        <v>30</v>
      </c>
      <c r="L71" s="34">
        <v>3.19</v>
      </c>
      <c r="M71" s="109"/>
      <c r="N71" s="76"/>
    </row>
    <row r="72" spans="1:14" ht="12" customHeight="1">
      <c r="A72" s="35"/>
      <c r="B72" s="35"/>
      <c r="C72" s="37" t="s">
        <v>97</v>
      </c>
      <c r="D72" s="132"/>
      <c r="E72" s="133"/>
      <c r="F72" s="37" t="s">
        <v>26</v>
      </c>
      <c r="G72" s="137"/>
      <c r="H72" s="138"/>
      <c r="I72" s="35"/>
      <c r="J72" s="33"/>
      <c r="K72" s="33" t="s">
        <v>31</v>
      </c>
      <c r="L72" s="34">
        <v>3.26</v>
      </c>
      <c r="M72" s="109"/>
      <c r="N72" s="76"/>
    </row>
    <row r="73" spans="1:14" ht="12" customHeight="1">
      <c r="A73" s="35"/>
      <c r="B73" s="35"/>
      <c r="C73" s="35"/>
      <c r="D73" s="92" t="str">
        <f>IF(D72="Door Holder - Low AC Dropout", "* Circuit Standby and Alarm Current will be zero", "")</f>
        <v/>
      </c>
      <c r="E73" s="35"/>
      <c r="F73" s="35"/>
      <c r="G73" s="93"/>
      <c r="H73" s="93"/>
      <c r="I73" s="93"/>
      <c r="J73" s="33"/>
      <c r="K73" s="33" t="s">
        <v>32</v>
      </c>
      <c r="L73" s="34">
        <v>5.08</v>
      </c>
      <c r="M73" s="109"/>
      <c r="N73" s="76"/>
    </row>
    <row r="74" spans="1:14" ht="12.75" customHeight="1">
      <c r="A74" s="35"/>
      <c r="B74" s="35"/>
      <c r="C74" s="94" t="s">
        <v>39</v>
      </c>
      <c r="D74" s="95" t="s">
        <v>12</v>
      </c>
      <c r="E74" s="95" t="s">
        <v>13</v>
      </c>
      <c r="F74" s="95" t="s">
        <v>4</v>
      </c>
      <c r="G74" s="95" t="s">
        <v>473</v>
      </c>
      <c r="H74" s="95" t="s">
        <v>14</v>
      </c>
      <c r="I74" s="96" t="s">
        <v>98</v>
      </c>
      <c r="J74" s="33"/>
      <c r="K74" s="33" t="s">
        <v>33</v>
      </c>
      <c r="L74" s="34">
        <v>5.29</v>
      </c>
      <c r="M74" s="109"/>
      <c r="N74" s="76"/>
    </row>
    <row r="75" spans="1:14" ht="12" customHeight="1">
      <c r="A75" s="35"/>
      <c r="B75" s="43"/>
      <c r="C75" s="97" t="s">
        <v>29</v>
      </c>
      <c r="D75" s="98">
        <f>VLOOKUP(C75, $K$69:$L$76, 2)</f>
        <v>2.0099999999999998</v>
      </c>
      <c r="E75" s="97"/>
      <c r="F75" s="99">
        <f>((E75*2)/1000)*D75</f>
        <v>0</v>
      </c>
      <c r="G75" s="100">
        <f>IF(SUM(G79:G88)&gt;SUM(I79:I88),SUM(G79:G88),SUM(I79:I88))</f>
        <v>0</v>
      </c>
      <c r="H75" s="101">
        <f>I70-(G75*F75)</f>
        <v>20.399999999999999</v>
      </c>
      <c r="I75" s="102">
        <v>16</v>
      </c>
      <c r="J75" s="33"/>
      <c r="K75" s="33" t="s">
        <v>34</v>
      </c>
      <c r="L75" s="34">
        <v>8.08</v>
      </c>
      <c r="M75" s="109"/>
      <c r="N75" s="76"/>
    </row>
    <row r="76" spans="1:14" ht="12" customHeight="1">
      <c r="A76" s="35"/>
      <c r="B76" s="82"/>
      <c r="C76" s="82"/>
      <c r="D76" s="82"/>
      <c r="E76" s="103"/>
      <c r="F76" s="82"/>
      <c r="G76" s="82"/>
      <c r="H76" s="82"/>
      <c r="I76" s="82"/>
      <c r="J76" s="33"/>
      <c r="K76" s="33" t="s">
        <v>35</v>
      </c>
      <c r="L76" s="34">
        <v>8.4499999999999993</v>
      </c>
      <c r="M76" s="109"/>
      <c r="N76" s="76"/>
    </row>
    <row r="77" spans="1:14" ht="12.75" customHeight="1">
      <c r="A77" s="35"/>
      <c r="B77" s="140" t="s">
        <v>94</v>
      </c>
      <c r="C77" s="134"/>
      <c r="D77" s="134"/>
      <c r="E77" s="134"/>
      <c r="F77" s="134" t="s">
        <v>27</v>
      </c>
      <c r="G77" s="134"/>
      <c r="H77" s="134" t="s">
        <v>28</v>
      </c>
      <c r="I77" s="139"/>
      <c r="J77" s="33"/>
      <c r="K77" s="74"/>
      <c r="L77" s="109"/>
      <c r="M77" s="109"/>
      <c r="N77" s="76"/>
    </row>
    <row r="78" spans="1:14" ht="12" customHeight="1">
      <c r="A78" s="35"/>
      <c r="B78" s="104" t="s">
        <v>0</v>
      </c>
      <c r="C78" s="105" t="s">
        <v>103</v>
      </c>
      <c r="D78" s="141" t="s">
        <v>22</v>
      </c>
      <c r="E78" s="141"/>
      <c r="F78" s="105" t="s">
        <v>15</v>
      </c>
      <c r="G78" s="105" t="s">
        <v>16</v>
      </c>
      <c r="H78" s="105" t="s">
        <v>15</v>
      </c>
      <c r="I78" s="106" t="s">
        <v>16</v>
      </c>
      <c r="J78" s="33"/>
      <c r="K78" s="74"/>
      <c r="L78" s="109"/>
      <c r="M78" s="109"/>
      <c r="N78" s="76"/>
    </row>
    <row r="79" spans="1:14" ht="12" customHeight="1">
      <c r="A79" s="35"/>
      <c r="B79" s="97"/>
      <c r="C79" s="107"/>
      <c r="D79" s="154"/>
      <c r="E79" s="155"/>
      <c r="F79" s="108" t="str">
        <f>IF(D79="", "", IF(C79="User Defined", VLOOKUP(D79, 'User Defined'!$B$4:$D$103, 2, FALSE), VLOOKUP(D79, 'Device Database'!$B$4:$D$446, 2, FALSE)))</f>
        <v/>
      </c>
      <c r="G79" s="108" t="str">
        <f>IF(F79&lt;&gt;"", F79*B79, "")</f>
        <v/>
      </c>
      <c r="H79" s="108" t="str">
        <f>IF(D79="", "", IF(C79="User Defined", VLOOKUP(D79, 'User Defined'!$B$4:$D$103, 3, FALSE), VLOOKUP(D79, 'Device Database'!$B$4:$D$446, 3, FALSE)))</f>
        <v/>
      </c>
      <c r="I79" s="108" t="str">
        <f>IF(H79&lt;&gt;"", H79*B79, "")</f>
        <v/>
      </c>
      <c r="J79" s="33"/>
      <c r="K79" s="123"/>
      <c r="L79" s="109"/>
      <c r="M79" s="109"/>
      <c r="N79" s="76"/>
    </row>
    <row r="80" spans="1:14" ht="12" customHeight="1">
      <c r="A80" s="35"/>
      <c r="B80" s="59"/>
      <c r="C80" s="46"/>
      <c r="D80" s="132"/>
      <c r="E80" s="133"/>
      <c r="F80" s="108" t="str">
        <f>IF(D80="", "", IF(C80="User Defined", VLOOKUP(D80, 'User Defined'!$B$4:$D$103, 2, FALSE), VLOOKUP(D80, 'Device Database'!$B$4:$D$446, 2, FALSE)))</f>
        <v/>
      </c>
      <c r="G80" s="108" t="str">
        <f t="shared" ref="G80:G88" si="2">IF(F80&lt;&gt;"", F80*B80, "")</f>
        <v/>
      </c>
      <c r="H80" s="108" t="str">
        <f>IF(D80="", "", IF(C80="User Defined", VLOOKUP(D80, 'User Defined'!$B$4:$D$103, 3, FALSE), VLOOKUP(D80, 'Device Database'!$B$4:$D$446, 3, FALSE)))</f>
        <v/>
      </c>
      <c r="I80" s="108" t="str">
        <f t="shared" ref="I80:I88" si="3">IF(H80&lt;&gt;"", H80*B80, "")</f>
        <v/>
      </c>
      <c r="J80" s="33"/>
      <c r="K80" s="123"/>
      <c r="L80" s="109"/>
      <c r="M80" s="109"/>
    </row>
    <row r="81" spans="1:13" ht="12" customHeight="1">
      <c r="A81" s="35"/>
      <c r="B81" s="59"/>
      <c r="C81" s="46"/>
      <c r="D81" s="132"/>
      <c r="E81" s="133"/>
      <c r="F81" s="108" t="str">
        <f>IF(D81="", "", IF(C81="User Defined", VLOOKUP(D81, 'User Defined'!$B$4:$D$103, 2, FALSE), VLOOKUP(D81, 'Device Database'!$B$4:$D$446, 2, FALSE)))</f>
        <v/>
      </c>
      <c r="G81" s="108" t="str">
        <f t="shared" si="2"/>
        <v/>
      </c>
      <c r="H81" s="108" t="str">
        <f>IF(D81="", "", IF(C81="User Defined", VLOOKUP(D81, 'User Defined'!$B$4:$D$103, 3, FALSE), VLOOKUP(D81, 'Device Database'!$B$4:$D$446, 3, FALSE)))</f>
        <v/>
      </c>
      <c r="I81" s="108" t="str">
        <f t="shared" si="3"/>
        <v/>
      </c>
      <c r="J81" s="33"/>
      <c r="K81" s="123"/>
      <c r="L81" s="109"/>
      <c r="M81" s="109"/>
    </row>
    <row r="82" spans="1:13" ht="12" customHeight="1">
      <c r="A82" s="35"/>
      <c r="B82" s="59"/>
      <c r="C82" s="46"/>
      <c r="D82" s="132"/>
      <c r="E82" s="133"/>
      <c r="F82" s="108" t="str">
        <f>IF(D82="", "", IF(C82="User Defined", VLOOKUP(D82, 'User Defined'!$B$4:$D$103, 2, FALSE), VLOOKUP(D82, 'Device Database'!$B$4:$D$446, 2, FALSE)))</f>
        <v/>
      </c>
      <c r="G82" s="108" t="str">
        <f t="shared" si="2"/>
        <v/>
      </c>
      <c r="H82" s="108" t="str">
        <f>IF(D82="", "", IF(C82="User Defined", VLOOKUP(D82, 'User Defined'!$B$4:$D$103, 3, FALSE), VLOOKUP(D82, 'Device Database'!$B$4:$D$446, 3, FALSE)))</f>
        <v/>
      </c>
      <c r="I82" s="108" t="str">
        <f t="shared" si="3"/>
        <v/>
      </c>
      <c r="J82" s="33"/>
      <c r="K82" s="123"/>
      <c r="L82" s="109"/>
      <c r="M82" s="109"/>
    </row>
    <row r="83" spans="1:13" ht="12" customHeight="1">
      <c r="A83" s="35"/>
      <c r="B83" s="59"/>
      <c r="C83" s="46"/>
      <c r="D83" s="132"/>
      <c r="E83" s="133"/>
      <c r="F83" s="108" t="str">
        <f>IF(D83="", "", IF(C83="User Defined", VLOOKUP(D83, 'User Defined'!$B$4:$D$103, 2, FALSE), VLOOKUP(D83, 'Device Database'!$B$4:$D$446, 2, FALSE)))</f>
        <v/>
      </c>
      <c r="G83" s="108" t="str">
        <f t="shared" si="2"/>
        <v/>
      </c>
      <c r="H83" s="108" t="str">
        <f>IF(D83="", "", IF(C83="User Defined", VLOOKUP(D83, 'User Defined'!$B$4:$D$103, 3, FALSE), VLOOKUP(D83, 'Device Database'!$B$4:$D$446, 3, FALSE)))</f>
        <v/>
      </c>
      <c r="I83" s="108" t="str">
        <f t="shared" si="3"/>
        <v/>
      </c>
      <c r="J83" s="33"/>
      <c r="K83" s="123"/>
    </row>
    <row r="84" spans="1:13" ht="12" customHeight="1">
      <c r="A84" s="35"/>
      <c r="B84" s="59"/>
      <c r="C84" s="46"/>
      <c r="D84" s="132" t="s">
        <v>164</v>
      </c>
      <c r="E84" s="133"/>
      <c r="F84" s="62"/>
      <c r="G84" s="108" t="str">
        <f t="shared" si="2"/>
        <v/>
      </c>
      <c r="H84" s="62"/>
      <c r="I84" s="108" t="str">
        <f t="shared" si="3"/>
        <v/>
      </c>
      <c r="J84" s="33"/>
      <c r="K84" s="123"/>
    </row>
    <row r="85" spans="1:13" ht="12" customHeight="1">
      <c r="A85" s="35"/>
      <c r="B85" s="59"/>
      <c r="C85" s="46"/>
      <c r="D85" s="132" t="s">
        <v>163</v>
      </c>
      <c r="E85" s="133"/>
      <c r="F85" s="62"/>
      <c r="G85" s="108" t="str">
        <f t="shared" si="2"/>
        <v/>
      </c>
      <c r="H85" s="62"/>
      <c r="I85" s="108" t="str">
        <f t="shared" si="3"/>
        <v/>
      </c>
      <c r="J85" s="33"/>
      <c r="K85" s="123"/>
    </row>
    <row r="86" spans="1:13" ht="12" customHeight="1">
      <c r="A86" s="35"/>
      <c r="B86" s="59"/>
      <c r="C86" s="110"/>
      <c r="D86" s="132" t="s">
        <v>165</v>
      </c>
      <c r="E86" s="133"/>
      <c r="F86" s="62"/>
      <c r="G86" s="108" t="str">
        <f t="shared" si="2"/>
        <v/>
      </c>
      <c r="H86" s="62"/>
      <c r="I86" s="108" t="str">
        <f t="shared" si="3"/>
        <v/>
      </c>
      <c r="J86" s="33"/>
      <c r="K86" s="123"/>
    </row>
    <row r="87" spans="1:13" ht="12" customHeight="1">
      <c r="A87" s="35"/>
      <c r="B87" s="59"/>
      <c r="C87" s="46"/>
      <c r="D87" s="132"/>
      <c r="E87" s="133"/>
      <c r="F87" s="62"/>
      <c r="G87" s="108" t="str">
        <f t="shared" si="2"/>
        <v/>
      </c>
      <c r="H87" s="62"/>
      <c r="I87" s="108" t="str">
        <f t="shared" si="3"/>
        <v/>
      </c>
      <c r="J87" s="33"/>
      <c r="K87" s="123"/>
    </row>
    <row r="88" spans="1:13" ht="12" customHeight="1">
      <c r="A88" s="35"/>
      <c r="B88" s="59"/>
      <c r="C88" s="46"/>
      <c r="D88" s="132"/>
      <c r="E88" s="133"/>
      <c r="F88" s="62"/>
      <c r="G88" s="108" t="str">
        <f t="shared" si="2"/>
        <v/>
      </c>
      <c r="H88" s="62"/>
      <c r="I88" s="108" t="str">
        <f t="shared" si="3"/>
        <v/>
      </c>
      <c r="J88" s="33"/>
      <c r="K88" s="123"/>
    </row>
    <row r="89" spans="1:13" ht="12.75" customHeight="1">
      <c r="A89" s="35"/>
      <c r="B89" s="144" t="str">
        <f>IF(D72="Doors (Low AC Drop)", "No Standby or Alarm current shown as circuit is used for door holders and will drop out during an AC power loss.", "")</f>
        <v/>
      </c>
      <c r="C89" s="144"/>
      <c r="D89" s="144"/>
      <c r="E89" s="144"/>
      <c r="F89" s="37" t="s">
        <v>96</v>
      </c>
      <c r="G89" s="111">
        <f>IF(D72="Doors (Low AC Drop)",0,SUM(G79:G88))</f>
        <v>0</v>
      </c>
      <c r="H89" s="37" t="s">
        <v>18</v>
      </c>
      <c r="I89" s="111">
        <f>IF(D72="Doors (Low AC Drop)",0,SUM(I79:I88))</f>
        <v>0</v>
      </c>
      <c r="J89" s="33"/>
      <c r="K89" s="123"/>
    </row>
    <row r="90" spans="1:13" ht="15" customHeight="1">
      <c r="A90" s="35"/>
      <c r="B90" s="145"/>
      <c r="C90" s="145"/>
      <c r="D90" s="145"/>
      <c r="E90" s="145"/>
      <c r="F90" s="37"/>
      <c r="G90" s="68"/>
      <c r="H90" s="37"/>
      <c r="I90" s="68"/>
      <c r="J90" s="33"/>
      <c r="K90" s="123"/>
    </row>
    <row r="91" spans="1:13" ht="16.5" customHeight="1">
      <c r="A91" s="35"/>
      <c r="B91" s="84" t="s">
        <v>534</v>
      </c>
      <c r="C91" s="85"/>
      <c r="D91" s="85"/>
      <c r="E91" s="86" t="s">
        <v>99</v>
      </c>
      <c r="F91" s="87">
        <v>3</v>
      </c>
      <c r="G91" s="87"/>
      <c r="H91" s="86" t="s">
        <v>100</v>
      </c>
      <c r="I91" s="88">
        <f>$I$10</f>
        <v>20.399999999999999</v>
      </c>
      <c r="J91" s="33"/>
      <c r="K91" s="123"/>
    </row>
    <row r="92" spans="1:13" ht="3" customHeight="1">
      <c r="A92" s="35"/>
      <c r="B92" s="89"/>
      <c r="C92" s="89"/>
      <c r="D92" s="89"/>
      <c r="E92" s="90"/>
      <c r="F92" s="91"/>
      <c r="G92" s="91"/>
      <c r="H92" s="91"/>
      <c r="I92" s="91"/>
      <c r="J92" s="33"/>
      <c r="K92" s="123"/>
    </row>
    <row r="93" spans="1:13">
      <c r="A93" s="35"/>
      <c r="B93" s="35"/>
      <c r="C93" s="37" t="s">
        <v>97</v>
      </c>
      <c r="D93" s="132"/>
      <c r="E93" s="133"/>
      <c r="F93" s="37" t="s">
        <v>26</v>
      </c>
      <c r="G93" s="137"/>
      <c r="H93" s="138"/>
      <c r="I93" s="35"/>
      <c r="J93" s="33"/>
      <c r="K93" s="123"/>
    </row>
    <row r="94" spans="1:13">
      <c r="A94" s="35"/>
      <c r="B94" s="35"/>
      <c r="C94" s="35"/>
      <c r="D94" s="92" t="str">
        <f>IF(D93="Door Holder - Low AC Dropout", "* Circuit Standby and Alarm Current will be zero", "")</f>
        <v/>
      </c>
      <c r="E94" s="35"/>
      <c r="F94" s="35"/>
      <c r="G94" s="93"/>
      <c r="H94" s="93"/>
      <c r="I94" s="93"/>
      <c r="J94" s="33"/>
      <c r="K94" s="123"/>
    </row>
    <row r="95" spans="1:13" ht="12.75" customHeight="1">
      <c r="A95" s="35"/>
      <c r="B95" s="35"/>
      <c r="C95" s="94" t="s">
        <v>39</v>
      </c>
      <c r="D95" s="95" t="s">
        <v>12</v>
      </c>
      <c r="E95" s="95" t="s">
        <v>13</v>
      </c>
      <c r="F95" s="95" t="s">
        <v>4</v>
      </c>
      <c r="G95" s="95" t="s">
        <v>473</v>
      </c>
      <c r="H95" s="95" t="s">
        <v>14</v>
      </c>
      <c r="I95" s="96" t="s">
        <v>98</v>
      </c>
      <c r="J95" s="33"/>
      <c r="K95" s="123"/>
    </row>
    <row r="96" spans="1:13">
      <c r="A96" s="35"/>
      <c r="B96" s="43"/>
      <c r="C96" s="97" t="s">
        <v>29</v>
      </c>
      <c r="D96" s="98">
        <f>VLOOKUP(C96, $K$69:$L$76, 2)</f>
        <v>2.0099999999999998</v>
      </c>
      <c r="E96" s="97"/>
      <c r="F96" s="99">
        <f>((E96*2)/1000)*D96</f>
        <v>0</v>
      </c>
      <c r="G96" s="100">
        <f>IF(SUM(G100:G109)&gt;SUM(I100:I109),SUM(G100:G109),SUM(I100:I109))</f>
        <v>0</v>
      </c>
      <c r="H96" s="101">
        <f>I91-(G96*F96)</f>
        <v>20.399999999999999</v>
      </c>
      <c r="I96" s="102">
        <v>16</v>
      </c>
      <c r="J96" s="33"/>
      <c r="K96" s="123"/>
    </row>
    <row r="97" spans="1:13">
      <c r="A97" s="35"/>
      <c r="B97" s="82"/>
      <c r="C97" s="82"/>
      <c r="D97" s="82"/>
      <c r="E97" s="103"/>
      <c r="F97" s="82"/>
      <c r="G97" s="82"/>
      <c r="H97" s="82"/>
      <c r="I97" s="82"/>
      <c r="J97" s="33"/>
      <c r="K97" s="123"/>
    </row>
    <row r="98" spans="1:13" ht="12.75" customHeight="1">
      <c r="A98" s="35"/>
      <c r="B98" s="140" t="s">
        <v>94</v>
      </c>
      <c r="C98" s="134"/>
      <c r="D98" s="134"/>
      <c r="E98" s="134"/>
      <c r="F98" s="134" t="s">
        <v>27</v>
      </c>
      <c r="G98" s="134"/>
      <c r="H98" s="134" t="s">
        <v>28</v>
      </c>
      <c r="I98" s="139"/>
      <c r="J98" s="33"/>
      <c r="K98" s="123"/>
    </row>
    <row r="99" spans="1:13">
      <c r="A99" s="35"/>
      <c r="B99" s="104" t="s">
        <v>0</v>
      </c>
      <c r="C99" s="105" t="s">
        <v>103</v>
      </c>
      <c r="D99" s="141" t="s">
        <v>22</v>
      </c>
      <c r="E99" s="141"/>
      <c r="F99" s="105" t="s">
        <v>15</v>
      </c>
      <c r="G99" s="105" t="s">
        <v>16</v>
      </c>
      <c r="H99" s="105" t="s">
        <v>15</v>
      </c>
      <c r="I99" s="106" t="s">
        <v>16</v>
      </c>
      <c r="J99" s="33"/>
      <c r="K99" s="123"/>
      <c r="M99" s="76"/>
    </row>
    <row r="100" spans="1:13">
      <c r="A100" s="35"/>
      <c r="B100" s="97"/>
      <c r="C100" s="107"/>
      <c r="D100" s="154"/>
      <c r="E100" s="155"/>
      <c r="F100" s="108" t="str">
        <f>IF(D100="", "", IF(C100="User Defined", VLOOKUP(D100, 'User Defined'!$B$4:$D$103, 2, FALSE), VLOOKUP(D100, 'Device Database'!$B$4:$D$446, 2, FALSE)))</f>
        <v/>
      </c>
      <c r="G100" s="108" t="str">
        <f>IF(F100&lt;&gt;"", F100*B100, "")</f>
        <v/>
      </c>
      <c r="H100" s="108" t="str">
        <f>IF(D100="", "", IF(C100="User Defined", VLOOKUP(D100, 'User Defined'!$B$4:$D$103, 3, FALSE), VLOOKUP(D100, 'Device Database'!$B$4:$D$446, 3, FALSE)))</f>
        <v/>
      </c>
      <c r="I100" s="108" t="str">
        <f>IF(H100&lt;&gt;"", H100*B100, "")</f>
        <v/>
      </c>
      <c r="J100" s="33"/>
      <c r="K100" s="123"/>
      <c r="M100" s="76"/>
    </row>
    <row r="101" spans="1:13">
      <c r="A101" s="35"/>
      <c r="B101" s="59"/>
      <c r="C101" s="46"/>
      <c r="D101" s="132"/>
      <c r="E101" s="133"/>
      <c r="F101" s="108" t="str">
        <f>IF(D101="", "", IF(C101="User Defined", VLOOKUP(D101, 'User Defined'!$B$4:$D$103, 2, FALSE), VLOOKUP(D101, 'Device Database'!$B$4:$D$446, 2, FALSE)))</f>
        <v/>
      </c>
      <c r="G101" s="108" t="str">
        <f t="shared" ref="G101:G109" si="4">IF(F101&lt;&gt;"", F101*B101, "")</f>
        <v/>
      </c>
      <c r="H101" s="108" t="str">
        <f>IF(D101="", "", IF(C101="User Defined", VLOOKUP(D101, 'User Defined'!$B$4:$D$103, 3, FALSE), VLOOKUP(D101, 'Device Database'!$B$4:$D$446, 3, FALSE)))</f>
        <v/>
      </c>
      <c r="I101" s="108" t="str">
        <f t="shared" ref="I101:I109" si="5">IF(H101&lt;&gt;"", H101*B101, "")</f>
        <v/>
      </c>
      <c r="J101" s="33"/>
      <c r="K101" s="123"/>
      <c r="M101" s="76"/>
    </row>
    <row r="102" spans="1:13">
      <c r="A102" s="35"/>
      <c r="B102" s="59"/>
      <c r="C102" s="46"/>
      <c r="D102" s="132"/>
      <c r="E102" s="133"/>
      <c r="F102" s="108" t="str">
        <f>IF(D102="", "", IF(C102="User Defined", VLOOKUP(D102, 'User Defined'!$B$4:$D$103, 2, FALSE), VLOOKUP(D102, 'Device Database'!$B$4:$D$446, 2, FALSE)))</f>
        <v/>
      </c>
      <c r="G102" s="108" t="str">
        <f t="shared" si="4"/>
        <v/>
      </c>
      <c r="H102" s="108" t="str">
        <f>IF(D102="", "", IF(C102="User Defined", VLOOKUP(D102, 'User Defined'!$B$4:$D$103, 3, FALSE), VLOOKUP(D102, 'Device Database'!$B$4:$D$446, 3, FALSE)))</f>
        <v/>
      </c>
      <c r="I102" s="108" t="str">
        <f t="shared" si="5"/>
        <v/>
      </c>
      <c r="J102" s="33"/>
      <c r="K102" s="123"/>
      <c r="M102" s="76"/>
    </row>
    <row r="103" spans="1:13">
      <c r="A103" s="35"/>
      <c r="B103" s="59"/>
      <c r="C103" s="46"/>
      <c r="D103" s="132"/>
      <c r="E103" s="133"/>
      <c r="F103" s="108" t="str">
        <f>IF(D103="", "", IF(C103="User Defined", VLOOKUP(D103, 'User Defined'!$B$4:$D$103, 2, FALSE), VLOOKUP(D103, 'Device Database'!$B$4:$D$446, 2, FALSE)))</f>
        <v/>
      </c>
      <c r="G103" s="108" t="str">
        <f t="shared" si="4"/>
        <v/>
      </c>
      <c r="H103" s="108" t="str">
        <f>IF(D103="", "", IF(C103="User Defined", VLOOKUP(D103, 'User Defined'!$B$4:$D$103, 3, FALSE), VLOOKUP(D103, 'Device Database'!$B$4:$D$446, 3, FALSE)))</f>
        <v/>
      </c>
      <c r="I103" s="108" t="str">
        <f t="shared" si="5"/>
        <v/>
      </c>
      <c r="J103" s="33"/>
      <c r="K103" s="123"/>
      <c r="M103" s="76"/>
    </row>
    <row r="104" spans="1:13">
      <c r="A104" s="35"/>
      <c r="B104" s="59"/>
      <c r="C104" s="46"/>
      <c r="D104" s="132"/>
      <c r="E104" s="133"/>
      <c r="F104" s="108" t="str">
        <f>IF(D104="", "", IF(C104="User Defined", VLOOKUP(D104, 'User Defined'!$B$4:$D$103, 2, FALSE), VLOOKUP(D104, 'Device Database'!$B$4:$D$446, 2, FALSE)))</f>
        <v/>
      </c>
      <c r="G104" s="108" t="str">
        <f t="shared" si="4"/>
        <v/>
      </c>
      <c r="H104" s="108" t="str">
        <f>IF(D104="", "", IF(C104="User Defined", VLOOKUP(D104, 'User Defined'!$B$4:$D$103, 3, FALSE), VLOOKUP(D104, 'Device Database'!$B$4:$D$446, 3, FALSE)))</f>
        <v/>
      </c>
      <c r="I104" s="108" t="str">
        <f t="shared" si="5"/>
        <v/>
      </c>
      <c r="J104" s="33"/>
      <c r="K104" s="123"/>
      <c r="M104" s="76"/>
    </row>
    <row r="105" spans="1:13">
      <c r="A105" s="35"/>
      <c r="B105" s="59"/>
      <c r="C105" s="46"/>
      <c r="D105" s="132" t="s">
        <v>164</v>
      </c>
      <c r="E105" s="133"/>
      <c r="F105" s="62"/>
      <c r="G105" s="108" t="str">
        <f t="shared" si="4"/>
        <v/>
      </c>
      <c r="H105" s="62"/>
      <c r="I105" s="108" t="str">
        <f t="shared" si="5"/>
        <v/>
      </c>
      <c r="J105" s="33"/>
      <c r="K105" s="123"/>
      <c r="M105" s="76"/>
    </row>
    <row r="106" spans="1:13">
      <c r="A106" s="35"/>
      <c r="B106" s="59"/>
      <c r="C106" s="46"/>
      <c r="D106" s="132" t="s">
        <v>163</v>
      </c>
      <c r="E106" s="133"/>
      <c r="F106" s="62"/>
      <c r="G106" s="108"/>
      <c r="H106" s="62"/>
      <c r="I106" s="108" t="str">
        <f t="shared" si="5"/>
        <v/>
      </c>
      <c r="J106" s="33"/>
      <c r="K106" s="123"/>
      <c r="M106" s="76"/>
    </row>
    <row r="107" spans="1:13">
      <c r="A107" s="35"/>
      <c r="B107" s="59"/>
      <c r="C107" s="110"/>
      <c r="D107" s="132" t="s">
        <v>165</v>
      </c>
      <c r="E107" s="133"/>
      <c r="F107" s="62"/>
      <c r="G107" s="108" t="str">
        <f t="shared" si="4"/>
        <v/>
      </c>
      <c r="H107" s="62"/>
      <c r="I107" s="108" t="str">
        <f t="shared" si="5"/>
        <v/>
      </c>
      <c r="J107" s="33"/>
      <c r="K107" s="123"/>
      <c r="M107" s="76"/>
    </row>
    <row r="108" spans="1:13">
      <c r="A108" s="35"/>
      <c r="B108" s="59"/>
      <c r="C108" s="46"/>
      <c r="D108" s="132"/>
      <c r="E108" s="133"/>
      <c r="F108" s="62"/>
      <c r="G108" s="108" t="str">
        <f t="shared" si="4"/>
        <v/>
      </c>
      <c r="H108" s="62"/>
      <c r="I108" s="108" t="str">
        <f t="shared" si="5"/>
        <v/>
      </c>
      <c r="J108" s="33"/>
      <c r="K108" s="123"/>
      <c r="M108" s="76"/>
    </row>
    <row r="109" spans="1:13">
      <c r="A109" s="35"/>
      <c r="B109" s="59"/>
      <c r="C109" s="46"/>
      <c r="D109" s="132"/>
      <c r="E109" s="133"/>
      <c r="F109" s="62"/>
      <c r="G109" s="108" t="str">
        <f t="shared" si="4"/>
        <v/>
      </c>
      <c r="H109" s="62"/>
      <c r="I109" s="108" t="str">
        <f t="shared" si="5"/>
        <v/>
      </c>
      <c r="J109" s="33"/>
      <c r="K109" s="123"/>
      <c r="M109" s="76"/>
    </row>
    <row r="110" spans="1:13" ht="12.7" customHeight="1">
      <c r="A110" s="35"/>
      <c r="B110" s="144" t="str">
        <f>IF(D93="Doors (Low AC Drop)", "No Standby or Alarm current shown as circuit is used for door holders and will drop out during an AC power loss.", "")</f>
        <v/>
      </c>
      <c r="C110" s="144"/>
      <c r="D110" s="144"/>
      <c r="E110" s="144"/>
      <c r="F110" s="37" t="s">
        <v>96</v>
      </c>
      <c r="G110" s="111">
        <f>IF(D93="Doors (Low AC Drop)",0,SUM(G100:G109))</f>
        <v>0</v>
      </c>
      <c r="H110" s="37" t="s">
        <v>18</v>
      </c>
      <c r="I110" s="111">
        <f>IF(D93="Doors (Low AC Drop)",0,SUM(I100:I109))</f>
        <v>0</v>
      </c>
      <c r="J110" s="33"/>
      <c r="K110" s="123"/>
      <c r="M110" s="76"/>
    </row>
    <row r="111" spans="1:13" ht="15" customHeight="1">
      <c r="A111" s="35"/>
      <c r="B111" s="135"/>
      <c r="C111" s="135"/>
      <c r="D111" s="135"/>
      <c r="E111" s="135"/>
      <c r="F111" s="37"/>
      <c r="G111" s="68"/>
      <c r="H111" s="37"/>
      <c r="I111" s="68"/>
      <c r="J111" s="33"/>
      <c r="K111" s="123"/>
      <c r="M111" s="76"/>
    </row>
    <row r="112" spans="1:13" ht="30" customHeight="1">
      <c r="A112" s="35"/>
      <c r="B112" s="35"/>
      <c r="C112" s="112"/>
      <c r="D112" s="112"/>
      <c r="E112" s="112"/>
      <c r="F112" s="61"/>
      <c r="G112" s="35"/>
      <c r="H112" s="61"/>
      <c r="I112" s="35"/>
      <c r="J112" s="33"/>
      <c r="K112" s="123"/>
      <c r="M112" s="76"/>
    </row>
    <row r="113" spans="1:13" ht="24.75" customHeight="1">
      <c r="A113" s="35"/>
      <c r="B113" s="113" t="s">
        <v>541</v>
      </c>
      <c r="C113" s="114"/>
      <c r="D113" s="115"/>
      <c r="E113" s="116"/>
      <c r="F113" s="117"/>
      <c r="G113" s="117"/>
      <c r="H113" s="116"/>
      <c r="I113" s="117"/>
      <c r="J113" s="33"/>
      <c r="K113" s="123"/>
      <c r="M113" s="76"/>
    </row>
    <row r="114" spans="1:13" ht="16.5" customHeight="1">
      <c r="A114" s="35"/>
      <c r="B114" s="84" t="s">
        <v>535</v>
      </c>
      <c r="C114" s="85"/>
      <c r="D114" s="85"/>
      <c r="E114" s="86" t="s">
        <v>99</v>
      </c>
      <c r="F114" s="87">
        <v>3</v>
      </c>
      <c r="G114" s="87"/>
      <c r="H114" s="86" t="s">
        <v>100</v>
      </c>
      <c r="I114" s="88">
        <f>$I$10</f>
        <v>20.399999999999999</v>
      </c>
      <c r="J114" s="33"/>
      <c r="K114" s="123"/>
      <c r="M114" s="76"/>
    </row>
    <row r="115" spans="1:13" ht="3" customHeight="1">
      <c r="A115" s="35"/>
      <c r="B115" s="89"/>
      <c r="C115" s="89"/>
      <c r="D115" s="89"/>
      <c r="E115" s="90"/>
      <c r="F115" s="91"/>
      <c r="G115" s="91"/>
      <c r="H115" s="91"/>
      <c r="I115" s="91"/>
      <c r="J115" s="33"/>
      <c r="K115" s="123"/>
      <c r="M115" s="76"/>
    </row>
    <row r="116" spans="1:13" ht="12" customHeight="1">
      <c r="A116" s="35"/>
      <c r="B116" s="35"/>
      <c r="C116" s="37" t="s">
        <v>97</v>
      </c>
      <c r="D116" s="132" t="s">
        <v>476</v>
      </c>
      <c r="E116" s="133"/>
      <c r="F116" s="37" t="s">
        <v>26</v>
      </c>
      <c r="G116" s="137"/>
      <c r="H116" s="138"/>
      <c r="I116" s="35"/>
      <c r="J116" s="33"/>
      <c r="K116" s="123"/>
      <c r="M116" s="76"/>
    </row>
    <row r="117" spans="1:13" ht="12" customHeight="1">
      <c r="A117" s="35"/>
      <c r="B117" s="35"/>
      <c r="C117" s="35"/>
      <c r="D117" s="92" t="str">
        <f>IF(D116="Door Holder - Low AC Dropout", "* Circuit Standby and Alarm Current will be zero", "")</f>
        <v/>
      </c>
      <c r="E117" s="35"/>
      <c r="F117" s="35"/>
      <c r="G117" s="93"/>
      <c r="H117" s="93"/>
      <c r="I117" s="93"/>
      <c r="J117" s="33"/>
      <c r="K117" s="123"/>
      <c r="M117" s="76"/>
    </row>
    <row r="118" spans="1:13" ht="12.75" customHeight="1">
      <c r="A118" s="35"/>
      <c r="B118" s="35"/>
      <c r="C118" s="94" t="s">
        <v>39</v>
      </c>
      <c r="D118" s="95" t="s">
        <v>12</v>
      </c>
      <c r="E118" s="95" t="s">
        <v>13</v>
      </c>
      <c r="F118" s="95" t="s">
        <v>4</v>
      </c>
      <c r="G118" s="95" t="s">
        <v>473</v>
      </c>
      <c r="H118" s="95" t="s">
        <v>14</v>
      </c>
      <c r="I118" s="96" t="s">
        <v>98</v>
      </c>
      <c r="J118" s="33"/>
      <c r="K118" s="123"/>
      <c r="M118" s="76"/>
    </row>
    <row r="119" spans="1:13" ht="12" customHeight="1">
      <c r="A119" s="35"/>
      <c r="B119" s="43"/>
      <c r="C119" s="97" t="s">
        <v>29</v>
      </c>
      <c r="D119" s="98">
        <f>VLOOKUP(C119, $K$69:$L$76, 2)</f>
        <v>2.0099999999999998</v>
      </c>
      <c r="E119" s="97"/>
      <c r="F119" s="99">
        <f>((E119*2)/1000)*D119</f>
        <v>0</v>
      </c>
      <c r="G119" s="100">
        <f>IF(SUM(G123:G132)&gt;SUM(I123:I132),SUM(G123:G132),SUM(I123:I132))</f>
        <v>0</v>
      </c>
      <c r="H119" s="101">
        <f>I114-(G119*F119)</f>
        <v>20.399999999999999</v>
      </c>
      <c r="I119" s="102">
        <v>16</v>
      </c>
      <c r="J119" s="33"/>
      <c r="K119" s="123"/>
      <c r="M119" s="76"/>
    </row>
    <row r="120" spans="1:13" ht="12" customHeight="1">
      <c r="A120" s="35"/>
      <c r="B120" s="82"/>
      <c r="C120" s="82"/>
      <c r="D120" s="82"/>
      <c r="E120" s="103"/>
      <c r="F120" s="82"/>
      <c r="G120" s="82"/>
      <c r="H120" s="82"/>
      <c r="I120" s="82"/>
      <c r="J120" s="33"/>
      <c r="K120" s="123"/>
      <c r="M120" s="76"/>
    </row>
    <row r="121" spans="1:13" ht="12.75" customHeight="1">
      <c r="A121" s="35"/>
      <c r="B121" s="140" t="s">
        <v>94</v>
      </c>
      <c r="C121" s="134"/>
      <c r="D121" s="134"/>
      <c r="E121" s="134"/>
      <c r="F121" s="134" t="s">
        <v>27</v>
      </c>
      <c r="G121" s="134"/>
      <c r="H121" s="134" t="s">
        <v>28</v>
      </c>
      <c r="I121" s="139"/>
      <c r="J121" s="33"/>
      <c r="K121" s="123"/>
      <c r="M121" s="76"/>
    </row>
    <row r="122" spans="1:13" ht="12" customHeight="1">
      <c r="A122" s="35"/>
      <c r="B122" s="104" t="s">
        <v>0</v>
      </c>
      <c r="C122" s="105" t="s">
        <v>103</v>
      </c>
      <c r="D122" s="141" t="s">
        <v>22</v>
      </c>
      <c r="E122" s="141"/>
      <c r="F122" s="105" t="s">
        <v>15</v>
      </c>
      <c r="G122" s="105" t="s">
        <v>16</v>
      </c>
      <c r="H122" s="105" t="s">
        <v>15</v>
      </c>
      <c r="I122" s="106" t="s">
        <v>16</v>
      </c>
      <c r="J122" s="33"/>
      <c r="K122" s="123"/>
      <c r="M122" s="76"/>
    </row>
    <row r="123" spans="1:13" ht="12" customHeight="1">
      <c r="A123" s="35"/>
      <c r="B123" s="97"/>
      <c r="C123" s="107"/>
      <c r="D123" s="154"/>
      <c r="E123" s="155"/>
      <c r="F123" s="108" t="str">
        <f>IF(D123="", "", IF(C123="User Defined", VLOOKUP(D123, 'User Defined'!$B$4:$D$103, 2, FALSE), VLOOKUP(D123, 'Device Database'!$B$4:$D$446, 2, FALSE)))</f>
        <v/>
      </c>
      <c r="G123" s="108" t="str">
        <f>IF(F123&lt;&gt;"", F123*B123, "")</f>
        <v/>
      </c>
      <c r="H123" s="108" t="str">
        <f>IF(D123="", "", IF(C123="User Defined", VLOOKUP(D123, 'User Defined'!$B$4:$D$103, 3, FALSE), VLOOKUP(D123, 'Device Database'!$B$4:$D$446, 3, FALSE)))</f>
        <v/>
      </c>
      <c r="I123" s="108" t="str">
        <f>IF(H123&lt;&gt;"", H123*B123, "")</f>
        <v/>
      </c>
      <c r="J123" s="33"/>
      <c r="K123" s="123"/>
      <c r="M123" s="76"/>
    </row>
    <row r="124" spans="1:13" ht="12" customHeight="1">
      <c r="A124" s="35"/>
      <c r="B124" s="59"/>
      <c r="C124" s="46"/>
      <c r="D124" s="132"/>
      <c r="E124" s="133"/>
      <c r="F124" s="108" t="str">
        <f>IF(D124="", "", IF(C124="User Defined", VLOOKUP(D124, 'User Defined'!$B$4:$D$103, 2, FALSE), VLOOKUP(D124, 'Device Database'!$B$4:$D$446, 2, FALSE)))</f>
        <v/>
      </c>
      <c r="G124" s="108" t="str">
        <f t="shared" ref="G124:G132" si="6">IF(F124&lt;&gt;"", F124*B124, "")</f>
        <v/>
      </c>
      <c r="H124" s="108" t="str">
        <f>IF(D124="", "", IF(C124="User Defined", VLOOKUP(D124, 'User Defined'!$B$4:$D$103, 3, FALSE), VLOOKUP(D124, 'Device Database'!$B$4:$D$446, 3, FALSE)))</f>
        <v/>
      </c>
      <c r="I124" s="108" t="str">
        <f t="shared" ref="I124:I132" si="7">IF(H124&lt;&gt;"", H124*B124, "")</f>
        <v/>
      </c>
      <c r="J124" s="33"/>
      <c r="K124" s="123"/>
      <c r="M124" s="76"/>
    </row>
    <row r="125" spans="1:13" ht="12" customHeight="1">
      <c r="A125" s="35"/>
      <c r="B125" s="59"/>
      <c r="C125" s="46"/>
      <c r="D125" s="132"/>
      <c r="E125" s="133"/>
      <c r="F125" s="108" t="str">
        <f>IF(D125="", "", IF(C125="User Defined", VLOOKUP(D125, 'User Defined'!$B$4:$D$103, 2, FALSE), VLOOKUP(D125, 'Device Database'!$B$4:$D$446, 2, FALSE)))</f>
        <v/>
      </c>
      <c r="G125" s="108" t="str">
        <f t="shared" si="6"/>
        <v/>
      </c>
      <c r="H125" s="108" t="str">
        <f>IF(D125="", "", IF(C125="User Defined", VLOOKUP(D125, 'User Defined'!$B$4:$D$103, 3, FALSE), VLOOKUP(D125, 'Device Database'!$B$4:$D$446, 3, FALSE)))</f>
        <v/>
      </c>
      <c r="I125" s="108" t="str">
        <f t="shared" si="7"/>
        <v/>
      </c>
      <c r="J125" s="33"/>
      <c r="K125" s="123"/>
      <c r="M125" s="76"/>
    </row>
    <row r="126" spans="1:13" ht="12" customHeight="1">
      <c r="A126" s="35"/>
      <c r="B126" s="59"/>
      <c r="C126" s="46"/>
      <c r="D126" s="132"/>
      <c r="E126" s="133"/>
      <c r="F126" s="108" t="str">
        <f>IF(D126="", "", IF(C126="User Defined", VLOOKUP(D126, 'User Defined'!$B$4:$D$103, 2, FALSE), VLOOKUP(D126, 'Device Database'!$B$4:$D$446, 2, FALSE)))</f>
        <v/>
      </c>
      <c r="G126" s="108" t="str">
        <f t="shared" si="6"/>
        <v/>
      </c>
      <c r="H126" s="108" t="str">
        <f>IF(D126="", "", IF(C126="User Defined", VLOOKUP(D126, 'User Defined'!$B$4:$D$103, 3, FALSE), VLOOKUP(D126, 'Device Database'!$B$4:$D$446, 3, FALSE)))</f>
        <v/>
      </c>
      <c r="I126" s="108" t="str">
        <f t="shared" si="7"/>
        <v/>
      </c>
      <c r="J126" s="33"/>
      <c r="K126" s="123"/>
      <c r="M126" s="76"/>
    </row>
    <row r="127" spans="1:13" ht="12" customHeight="1">
      <c r="A127" s="35"/>
      <c r="B127" s="59"/>
      <c r="C127" s="46"/>
      <c r="D127" s="132"/>
      <c r="E127" s="133"/>
      <c r="F127" s="108" t="str">
        <f>IF(D127="", "", IF(C127="User Defined", VLOOKUP(D127, 'User Defined'!$B$4:$D$103, 2, FALSE), VLOOKUP(D127, 'Device Database'!$B$4:$D$446, 2, FALSE)))</f>
        <v/>
      </c>
      <c r="G127" s="108" t="str">
        <f t="shared" si="6"/>
        <v/>
      </c>
      <c r="H127" s="108" t="str">
        <f>IF(D127="", "", IF(C127="User Defined", VLOOKUP(D127, 'User Defined'!$B$4:$D$103, 3, FALSE), VLOOKUP(D127, 'Device Database'!$B$4:$D$446, 3, FALSE)))</f>
        <v/>
      </c>
      <c r="I127" s="108" t="str">
        <f t="shared" si="7"/>
        <v/>
      </c>
      <c r="J127" s="33"/>
      <c r="K127" s="123"/>
      <c r="M127" s="76"/>
    </row>
    <row r="128" spans="1:13" ht="12" customHeight="1">
      <c r="A128" s="35"/>
      <c r="B128" s="59"/>
      <c r="C128" s="46"/>
      <c r="D128" s="132" t="s">
        <v>164</v>
      </c>
      <c r="E128" s="133"/>
      <c r="F128" s="62"/>
      <c r="G128" s="108" t="str">
        <f t="shared" si="6"/>
        <v/>
      </c>
      <c r="H128" s="62"/>
      <c r="I128" s="108" t="str">
        <f t="shared" si="7"/>
        <v/>
      </c>
      <c r="J128" s="33"/>
      <c r="K128" s="123"/>
      <c r="M128" s="76"/>
    </row>
    <row r="129" spans="1:13" ht="12" customHeight="1">
      <c r="A129" s="35"/>
      <c r="B129" s="59"/>
      <c r="C129" s="46"/>
      <c r="D129" s="132" t="s">
        <v>163</v>
      </c>
      <c r="E129" s="133"/>
      <c r="F129" s="62"/>
      <c r="G129" s="108" t="str">
        <f t="shared" si="6"/>
        <v/>
      </c>
      <c r="H129" s="62"/>
      <c r="I129" s="108" t="str">
        <f t="shared" si="7"/>
        <v/>
      </c>
      <c r="J129" s="33"/>
      <c r="K129" s="123"/>
      <c r="M129" s="76"/>
    </row>
    <row r="130" spans="1:13" ht="12" customHeight="1">
      <c r="A130" s="35"/>
      <c r="B130" s="59"/>
      <c r="C130" s="110"/>
      <c r="D130" s="132" t="s">
        <v>165</v>
      </c>
      <c r="E130" s="133"/>
      <c r="F130" s="62"/>
      <c r="G130" s="108" t="str">
        <f t="shared" si="6"/>
        <v/>
      </c>
      <c r="H130" s="62"/>
      <c r="I130" s="108" t="str">
        <f t="shared" si="7"/>
        <v/>
      </c>
      <c r="J130" s="33"/>
      <c r="K130" s="123"/>
      <c r="M130" s="76"/>
    </row>
    <row r="131" spans="1:13" ht="12" customHeight="1">
      <c r="A131" s="35"/>
      <c r="B131" s="59"/>
      <c r="C131" s="46"/>
      <c r="D131" s="132"/>
      <c r="E131" s="133"/>
      <c r="F131" s="62"/>
      <c r="G131" s="108" t="str">
        <f t="shared" si="6"/>
        <v/>
      </c>
      <c r="H131" s="62"/>
      <c r="I131" s="108" t="str">
        <f t="shared" si="7"/>
        <v/>
      </c>
      <c r="J131" s="33"/>
      <c r="K131" s="123"/>
      <c r="M131" s="76"/>
    </row>
    <row r="132" spans="1:13" ht="12" customHeight="1">
      <c r="A132" s="35"/>
      <c r="B132" s="59"/>
      <c r="C132" s="46"/>
      <c r="D132" s="132"/>
      <c r="E132" s="133"/>
      <c r="F132" s="62"/>
      <c r="G132" s="108" t="str">
        <f t="shared" si="6"/>
        <v/>
      </c>
      <c r="H132" s="62"/>
      <c r="I132" s="108" t="str">
        <f t="shared" si="7"/>
        <v/>
      </c>
      <c r="J132" s="33"/>
      <c r="K132" s="123"/>
      <c r="M132" s="76"/>
    </row>
    <row r="133" spans="1:13" ht="12.75" customHeight="1">
      <c r="A133" s="35"/>
      <c r="B133" s="144" t="str">
        <f>IF(D116="Doors (Low AC Drop)", "No Standby or Alarm current shown as circuit is used for door holders and will drop out during an AC power loss.", "")</f>
        <v/>
      </c>
      <c r="C133" s="144"/>
      <c r="D133" s="144"/>
      <c r="E133" s="144"/>
      <c r="F133" s="37" t="s">
        <v>96</v>
      </c>
      <c r="G133" s="111">
        <f>IF(D116="Doors (Low AC Drop)",0,SUM(G123:G132))</f>
        <v>0</v>
      </c>
      <c r="H133" s="37" t="s">
        <v>18</v>
      </c>
      <c r="I133" s="111">
        <f>IF(D116="Doors (Low AC Drop)",0,SUM(I123:I132))</f>
        <v>0</v>
      </c>
      <c r="J133" s="33"/>
      <c r="K133" s="123"/>
      <c r="M133" s="76"/>
    </row>
    <row r="134" spans="1:13" ht="15" customHeight="1">
      <c r="A134" s="35"/>
      <c r="B134" s="135"/>
      <c r="C134" s="135"/>
      <c r="D134" s="135"/>
      <c r="E134" s="135"/>
      <c r="F134" s="35"/>
      <c r="G134" s="156"/>
      <c r="H134" s="156"/>
      <c r="I134" s="118"/>
      <c r="J134" s="33"/>
      <c r="K134" s="123"/>
      <c r="M134" s="76"/>
    </row>
    <row r="135" spans="1:13" ht="30" customHeight="1">
      <c r="A135" s="35"/>
      <c r="B135" s="125"/>
      <c r="C135" s="126"/>
      <c r="D135" s="126"/>
      <c r="E135" s="126"/>
      <c r="F135" s="127"/>
      <c r="G135" s="125"/>
      <c r="H135" s="127"/>
      <c r="I135" s="125"/>
      <c r="J135" s="33"/>
      <c r="K135" s="123"/>
    </row>
    <row r="136" spans="1:13" ht="12.75" customHeight="1">
      <c r="A136" s="35"/>
      <c r="B136" s="81" t="s">
        <v>547</v>
      </c>
      <c r="C136" s="81"/>
      <c r="D136" s="81"/>
      <c r="E136" s="82"/>
      <c r="F136" s="82"/>
      <c r="G136" s="136" t="str">
        <f>IF($F$2&lt;&gt;"", $F$2, "")</f>
        <v/>
      </c>
      <c r="H136" s="136"/>
      <c r="I136" s="83" t="str">
        <f>IF($F$10&lt;&gt;"", $F$10, "")</f>
        <v/>
      </c>
      <c r="J136" s="33"/>
      <c r="K136" s="123"/>
    </row>
    <row r="137" spans="1:13" ht="12.75" customHeight="1">
      <c r="A137" s="35"/>
      <c r="B137" s="81"/>
      <c r="C137" s="81"/>
      <c r="D137" s="81"/>
      <c r="E137" s="82"/>
      <c r="F137" s="82"/>
      <c r="G137" s="129"/>
      <c r="H137" s="129"/>
      <c r="I137" s="83"/>
      <c r="J137" s="33"/>
      <c r="K137" s="123"/>
    </row>
    <row r="138" spans="1:13" ht="11.45" customHeight="1">
      <c r="A138" s="35"/>
      <c r="B138" s="84" t="s">
        <v>549</v>
      </c>
      <c r="C138" s="85"/>
      <c r="D138" s="85"/>
      <c r="E138" s="86" t="s">
        <v>99</v>
      </c>
      <c r="F138" s="87">
        <v>1</v>
      </c>
      <c r="G138" s="87"/>
      <c r="H138" s="86" t="s">
        <v>100</v>
      </c>
      <c r="I138" s="88">
        <f>$I$10</f>
        <v>20.399999999999999</v>
      </c>
      <c r="J138" s="33"/>
      <c r="K138" s="123"/>
    </row>
    <row r="139" spans="1:13" ht="11.45" customHeight="1">
      <c r="A139" s="35"/>
      <c r="B139" s="89"/>
      <c r="C139" s="89"/>
      <c r="D139" s="89"/>
      <c r="E139" s="90"/>
      <c r="F139" s="91"/>
      <c r="G139" s="91"/>
      <c r="H139" s="91"/>
      <c r="I139" s="91"/>
      <c r="J139" s="33"/>
      <c r="K139" s="123"/>
    </row>
    <row r="140" spans="1:13" ht="11.45" customHeight="1">
      <c r="A140" s="35"/>
      <c r="B140" s="35"/>
      <c r="C140" s="37" t="s">
        <v>97</v>
      </c>
      <c r="D140" s="132"/>
      <c r="E140" s="133"/>
      <c r="F140" s="37" t="s">
        <v>26</v>
      </c>
      <c r="G140" s="137"/>
      <c r="H140" s="138"/>
      <c r="I140" s="35"/>
      <c r="J140" s="33"/>
      <c r="K140" s="123"/>
    </row>
    <row r="141" spans="1:13" ht="11.45" customHeight="1">
      <c r="A141" s="35"/>
      <c r="B141" s="35"/>
      <c r="C141" s="35"/>
      <c r="D141" s="92" t="str">
        <f>IF(D140="Door Holder - Low AC Dropout", "* Circuit Standby and Alarm Current will be zero", "")</f>
        <v/>
      </c>
      <c r="E141" s="35"/>
      <c r="F141" s="35"/>
      <c r="G141" s="93"/>
      <c r="H141" s="93"/>
      <c r="I141" s="93"/>
      <c r="J141" s="33"/>
      <c r="K141" s="123"/>
    </row>
    <row r="142" spans="1:13" ht="11.45" customHeight="1">
      <c r="A142" s="35"/>
      <c r="B142" s="35"/>
      <c r="C142" s="94" t="s">
        <v>39</v>
      </c>
      <c r="D142" s="95" t="s">
        <v>12</v>
      </c>
      <c r="E142" s="95" t="s">
        <v>13</v>
      </c>
      <c r="F142" s="95" t="s">
        <v>4</v>
      </c>
      <c r="G142" s="95" t="s">
        <v>473</v>
      </c>
      <c r="H142" s="95" t="s">
        <v>14</v>
      </c>
      <c r="I142" s="96" t="s">
        <v>98</v>
      </c>
      <c r="J142" s="33"/>
      <c r="K142" s="123"/>
    </row>
    <row r="143" spans="1:13" ht="11.45" customHeight="1">
      <c r="A143" s="35"/>
      <c r="B143" s="43"/>
      <c r="C143" s="97" t="s">
        <v>29</v>
      </c>
      <c r="D143" s="98">
        <f>VLOOKUP(C143, $K$69:$L$76, 2)</f>
        <v>2.0099999999999998</v>
      </c>
      <c r="E143" s="97"/>
      <c r="F143" s="99">
        <f>((E143*2)/1000)*D143</f>
        <v>0</v>
      </c>
      <c r="G143" s="100">
        <f>IF(SUM(G147:G154)&gt;SUM(I147:I154),SUM(G147:G154),SUM(I147:I154))</f>
        <v>0</v>
      </c>
      <c r="H143" s="101">
        <f>I138-(G143*F143)</f>
        <v>20.399999999999999</v>
      </c>
      <c r="I143" s="102">
        <v>16</v>
      </c>
      <c r="J143" s="33"/>
      <c r="K143" s="123"/>
    </row>
    <row r="144" spans="1:13" ht="11.45" customHeight="1">
      <c r="A144" s="35"/>
      <c r="B144" s="82"/>
      <c r="C144" s="82"/>
      <c r="D144" s="82"/>
      <c r="E144" s="103"/>
      <c r="F144" s="82"/>
      <c r="G144" s="82"/>
      <c r="H144" s="82"/>
      <c r="I144" s="82"/>
      <c r="J144" s="33"/>
      <c r="K144" s="123"/>
    </row>
    <row r="145" spans="1:11" ht="11.45" customHeight="1">
      <c r="A145" s="35"/>
      <c r="B145" s="140" t="s">
        <v>94</v>
      </c>
      <c r="C145" s="134"/>
      <c r="D145" s="134"/>
      <c r="E145" s="134"/>
      <c r="F145" s="134" t="s">
        <v>27</v>
      </c>
      <c r="G145" s="134"/>
      <c r="H145" s="134" t="s">
        <v>28</v>
      </c>
      <c r="I145" s="139"/>
      <c r="J145" s="33"/>
      <c r="K145" s="123"/>
    </row>
    <row r="146" spans="1:11" ht="11.45" customHeight="1">
      <c r="A146" s="35"/>
      <c r="B146" s="104" t="s">
        <v>0</v>
      </c>
      <c r="C146" s="105" t="s">
        <v>103</v>
      </c>
      <c r="D146" s="141" t="s">
        <v>22</v>
      </c>
      <c r="E146" s="141"/>
      <c r="F146" s="105" t="s">
        <v>15</v>
      </c>
      <c r="G146" s="105" t="s">
        <v>16</v>
      </c>
      <c r="H146" s="105" t="s">
        <v>15</v>
      </c>
      <c r="I146" s="106" t="s">
        <v>16</v>
      </c>
      <c r="J146" s="33"/>
      <c r="K146" s="123"/>
    </row>
    <row r="147" spans="1:11" ht="11.45" customHeight="1">
      <c r="A147" s="35"/>
      <c r="B147" s="97">
        <v>2</v>
      </c>
      <c r="C147" s="107"/>
      <c r="D147" s="154"/>
      <c r="E147" s="155"/>
      <c r="F147" s="108" t="str">
        <f>IF(D147="", "", IF(C147="User Defined", VLOOKUP(D147, '[1]User Defined'!$B$4:$D$103, 2, FALSE), VLOOKUP(D147, '[1]Device Database'!$B$4:$D$446, 2, FALSE)))</f>
        <v/>
      </c>
      <c r="G147" s="108" t="str">
        <f>IF(F147&lt;&gt;"", F147*B147, "")</f>
        <v/>
      </c>
      <c r="H147" s="108" t="str">
        <f>IF(D147="", "", IF(C147="User Defined", VLOOKUP(D147, '[1]User Defined'!$B$4:$D$103, 3, FALSE), VLOOKUP(D147, '[1]Device Database'!$B$4:$D$446, 3, FALSE)))</f>
        <v/>
      </c>
      <c r="I147" s="108" t="str">
        <f>IF(H147&lt;&gt;"", H147*B147, "")</f>
        <v/>
      </c>
      <c r="J147" s="33"/>
      <c r="K147" s="123"/>
    </row>
    <row r="148" spans="1:11" ht="11.45" customHeight="1">
      <c r="A148" s="35"/>
      <c r="B148" s="59"/>
      <c r="C148" s="46"/>
      <c r="D148" s="132"/>
      <c r="E148" s="133"/>
      <c r="F148" s="108" t="str">
        <f>IF(D148="", "", IF(C148="User Defined", VLOOKUP(D148, '[1]User Defined'!$B$4:$D$103, 2, FALSE), VLOOKUP(D148, '[1]Device Database'!$B$4:$D$446, 2, FALSE)))</f>
        <v/>
      </c>
      <c r="G148" s="108" t="str">
        <f t="shared" ref="G148:G154" si="8">IF(F148&lt;&gt;"", F148*B148, "")</f>
        <v/>
      </c>
      <c r="H148" s="108" t="str">
        <f>IF(D148="", "", IF(C148="User Defined", VLOOKUP(D148, '[1]User Defined'!$B$4:$D$103, 3, FALSE), VLOOKUP(D148, '[1]Device Database'!$B$4:$D$446, 3, FALSE)))</f>
        <v/>
      </c>
      <c r="I148" s="108" t="str">
        <f t="shared" ref="I148:I154" si="9">IF(H148&lt;&gt;"", H148*B148, "")</f>
        <v/>
      </c>
      <c r="J148" s="33"/>
      <c r="K148" s="123"/>
    </row>
    <row r="149" spans="1:11" ht="11.45" customHeight="1">
      <c r="A149" s="35"/>
      <c r="B149" s="59"/>
      <c r="C149" s="46"/>
      <c r="D149" s="132"/>
      <c r="E149" s="133"/>
      <c r="F149" s="108" t="str">
        <f>IF(D149="", "", IF(C149="User Defined", VLOOKUP(D149, '[1]User Defined'!$B$4:$D$103, 2, FALSE), VLOOKUP(D149, '[1]Device Database'!$B$4:$D$446, 2, FALSE)))</f>
        <v/>
      </c>
      <c r="G149" s="108" t="str">
        <f t="shared" si="8"/>
        <v/>
      </c>
      <c r="H149" s="108" t="str">
        <f>IF(D149="", "", IF(C149="User Defined", VLOOKUP(D149, '[1]User Defined'!$B$4:$D$103, 3, FALSE), VLOOKUP(D149, '[1]Device Database'!$B$4:$D$446, 3, FALSE)))</f>
        <v/>
      </c>
      <c r="I149" s="108" t="str">
        <f t="shared" si="9"/>
        <v/>
      </c>
      <c r="J149" s="33"/>
      <c r="K149" s="123"/>
    </row>
    <row r="150" spans="1:11" ht="11.45" customHeight="1">
      <c r="A150" s="35"/>
      <c r="B150" s="59"/>
      <c r="C150" s="46"/>
      <c r="D150" s="132"/>
      <c r="E150" s="133"/>
      <c r="F150" s="108" t="str">
        <f>IF(D150="", "", IF(C150="User Defined", VLOOKUP(D150, '[1]User Defined'!$B$4:$D$103, 2, FALSE), VLOOKUP(D150, '[1]Device Database'!$B$4:$D$446, 2, FALSE)))</f>
        <v/>
      </c>
      <c r="G150" s="108" t="str">
        <f t="shared" si="8"/>
        <v/>
      </c>
      <c r="H150" s="108" t="str">
        <f>IF(D150="", "", IF(C150="User Defined", VLOOKUP(D150, '[1]User Defined'!$B$4:$D$103, 3, FALSE), VLOOKUP(D150, '[1]Device Database'!$B$4:$D$446, 3, FALSE)))</f>
        <v/>
      </c>
      <c r="I150" s="108" t="str">
        <f t="shared" si="9"/>
        <v/>
      </c>
      <c r="J150" s="33"/>
      <c r="K150" s="123"/>
    </row>
    <row r="151" spans="1:11" ht="11.45" customHeight="1">
      <c r="A151" s="35"/>
      <c r="B151" s="59"/>
      <c r="C151" s="46"/>
      <c r="D151" s="132"/>
      <c r="E151" s="133"/>
      <c r="F151" s="108" t="str">
        <f>IF(D151="", "", IF(C151="User Defined", VLOOKUP(D151, '[1]User Defined'!$B$4:$D$103, 2, FALSE), VLOOKUP(D151, '[1]Device Database'!$B$4:$D$446, 2, FALSE)))</f>
        <v/>
      </c>
      <c r="G151" s="108" t="str">
        <f t="shared" si="8"/>
        <v/>
      </c>
      <c r="H151" s="108" t="str">
        <f>IF(D151="", "", IF(C151="User Defined", VLOOKUP(D151, '[1]User Defined'!$B$4:$D$103, 3, FALSE), VLOOKUP(D151, '[1]Device Database'!$B$4:$D$446, 3, FALSE)))</f>
        <v/>
      </c>
      <c r="I151" s="108" t="str">
        <f t="shared" si="9"/>
        <v/>
      </c>
      <c r="J151" s="33"/>
      <c r="K151" s="123"/>
    </row>
    <row r="152" spans="1:11" ht="11.45" customHeight="1">
      <c r="A152" s="35"/>
      <c r="B152" s="59"/>
      <c r="C152" s="46"/>
      <c r="D152" s="132" t="s">
        <v>164</v>
      </c>
      <c r="E152" s="133"/>
      <c r="F152" s="62"/>
      <c r="G152" s="108" t="str">
        <f t="shared" si="8"/>
        <v/>
      </c>
      <c r="H152" s="62"/>
      <c r="I152" s="108" t="str">
        <f t="shared" si="9"/>
        <v/>
      </c>
      <c r="J152" s="33"/>
      <c r="K152" s="123"/>
    </row>
    <row r="153" spans="1:11" ht="11.45" customHeight="1">
      <c r="A153" s="35"/>
      <c r="B153" s="59"/>
      <c r="C153" s="46"/>
      <c r="D153" s="132" t="s">
        <v>474</v>
      </c>
      <c r="E153" s="133"/>
      <c r="F153" s="62"/>
      <c r="G153" s="108" t="str">
        <f t="shared" si="8"/>
        <v/>
      </c>
      <c r="H153" s="62"/>
      <c r="I153" s="108" t="str">
        <f t="shared" si="9"/>
        <v/>
      </c>
      <c r="J153" s="33"/>
      <c r="K153" s="123"/>
    </row>
    <row r="154" spans="1:11" ht="11.45" customHeight="1">
      <c r="A154" s="35"/>
      <c r="B154" s="59"/>
      <c r="C154" s="110"/>
      <c r="D154" s="132" t="s">
        <v>165</v>
      </c>
      <c r="E154" s="133"/>
      <c r="F154" s="62"/>
      <c r="G154" s="108" t="str">
        <f t="shared" si="8"/>
        <v/>
      </c>
      <c r="H154" s="62"/>
      <c r="I154" s="108" t="str">
        <f t="shared" si="9"/>
        <v/>
      </c>
      <c r="J154" s="33"/>
      <c r="K154" s="123"/>
    </row>
    <row r="155" spans="1:11" ht="11.45" customHeight="1">
      <c r="A155" s="35"/>
      <c r="B155" s="131"/>
      <c r="C155" s="131"/>
      <c r="D155" s="131"/>
      <c r="E155" s="35"/>
      <c r="F155" s="37" t="s">
        <v>96</v>
      </c>
      <c r="G155" s="111">
        <f>IF(D140="Doors (Low AC Drop)",0,SUM(G147:G154))</f>
        <v>0</v>
      </c>
      <c r="H155" s="37" t="s">
        <v>18</v>
      </c>
      <c r="I155" s="111">
        <f>IF(D140="Doors (Low AC Drop)",0,SUM(I147:I154))</f>
        <v>0</v>
      </c>
      <c r="J155" s="33"/>
      <c r="K155" s="123"/>
    </row>
    <row r="156" spans="1:11" ht="11.45" customHeight="1">
      <c r="A156" s="35"/>
      <c r="B156" s="35"/>
      <c r="C156" s="119"/>
      <c r="D156" s="119"/>
      <c r="E156" s="119"/>
      <c r="F156" s="61"/>
      <c r="G156" s="35"/>
      <c r="H156" s="61"/>
      <c r="I156" s="35"/>
      <c r="J156" s="33"/>
      <c r="K156" s="123"/>
    </row>
    <row r="157" spans="1:11" ht="11.45" customHeight="1">
      <c r="A157" s="35"/>
      <c r="B157" s="84" t="s">
        <v>550</v>
      </c>
      <c r="C157" s="85"/>
      <c r="D157" s="85"/>
      <c r="E157" s="86" t="s">
        <v>99</v>
      </c>
      <c r="F157" s="87">
        <v>1</v>
      </c>
      <c r="G157" s="87"/>
      <c r="H157" s="86" t="s">
        <v>100</v>
      </c>
      <c r="I157" s="88">
        <f>$I$10</f>
        <v>20.399999999999999</v>
      </c>
      <c r="J157" s="33"/>
      <c r="K157" s="123"/>
    </row>
    <row r="158" spans="1:11" ht="11.45" customHeight="1">
      <c r="A158" s="35"/>
      <c r="B158" s="89"/>
      <c r="C158" s="89"/>
      <c r="D158" s="89"/>
      <c r="E158" s="90"/>
      <c r="F158" s="91"/>
      <c r="G158" s="91"/>
      <c r="H158" s="91"/>
      <c r="I158" s="91"/>
      <c r="J158" s="33"/>
      <c r="K158" s="123"/>
    </row>
    <row r="159" spans="1:11" ht="11.45" customHeight="1">
      <c r="A159" s="35"/>
      <c r="B159" s="35"/>
      <c r="C159" s="37" t="s">
        <v>97</v>
      </c>
      <c r="D159" s="132"/>
      <c r="E159" s="133"/>
      <c r="F159" s="37" t="s">
        <v>26</v>
      </c>
      <c r="G159" s="137"/>
      <c r="H159" s="138"/>
      <c r="I159" s="35"/>
      <c r="J159" s="33"/>
      <c r="K159" s="123"/>
    </row>
    <row r="160" spans="1:11" ht="11.45" customHeight="1">
      <c r="A160" s="35"/>
      <c r="B160" s="35"/>
      <c r="C160" s="35"/>
      <c r="D160" s="92" t="str">
        <f>IF(D159="Door Holder - Low AC Dropout", "* Circuit Standby and Alarm Current will be zero", "")</f>
        <v/>
      </c>
      <c r="E160" s="35"/>
      <c r="F160" s="35"/>
      <c r="G160" s="93"/>
      <c r="H160" s="93"/>
      <c r="I160" s="93"/>
      <c r="J160" s="33"/>
      <c r="K160" s="123"/>
    </row>
    <row r="161" spans="1:11" ht="11.45" customHeight="1">
      <c r="A161" s="35"/>
      <c r="B161" s="35"/>
      <c r="C161" s="94" t="s">
        <v>39</v>
      </c>
      <c r="D161" s="95" t="s">
        <v>12</v>
      </c>
      <c r="E161" s="95" t="s">
        <v>13</v>
      </c>
      <c r="F161" s="95" t="s">
        <v>4</v>
      </c>
      <c r="G161" s="95" t="s">
        <v>473</v>
      </c>
      <c r="H161" s="95" t="s">
        <v>14</v>
      </c>
      <c r="I161" s="96" t="s">
        <v>98</v>
      </c>
      <c r="J161" s="33"/>
      <c r="K161" s="123"/>
    </row>
    <row r="162" spans="1:11" ht="11.45" customHeight="1">
      <c r="A162" s="35"/>
      <c r="B162" s="43"/>
      <c r="C162" s="97" t="s">
        <v>29</v>
      </c>
      <c r="D162" s="98">
        <f>VLOOKUP(C162, $K$69:$L$76, 2)</f>
        <v>2.0099999999999998</v>
      </c>
      <c r="E162" s="97"/>
      <c r="F162" s="99">
        <f>((E162*2)/1000)*D162</f>
        <v>0</v>
      </c>
      <c r="G162" s="100">
        <f>IF(SUM(G166:G173)&gt;SUM(I166:I173),SUM(G166:G173),SUM(I166:I173))</f>
        <v>0</v>
      </c>
      <c r="H162" s="101">
        <f>I157-(G162*F162)</f>
        <v>20.399999999999999</v>
      </c>
      <c r="I162" s="102">
        <v>16</v>
      </c>
      <c r="J162" s="33"/>
      <c r="K162" s="123"/>
    </row>
    <row r="163" spans="1:11" ht="11.45" customHeight="1">
      <c r="A163" s="35"/>
      <c r="B163" s="82"/>
      <c r="C163" s="82"/>
      <c r="D163" s="82"/>
      <c r="E163" s="103"/>
      <c r="F163" s="82"/>
      <c r="G163" s="82"/>
      <c r="H163" s="82"/>
      <c r="I163" s="82"/>
      <c r="J163" s="33"/>
      <c r="K163" s="123"/>
    </row>
    <row r="164" spans="1:11" ht="11.45" customHeight="1">
      <c r="A164" s="35"/>
      <c r="B164" s="140" t="s">
        <v>94</v>
      </c>
      <c r="C164" s="134"/>
      <c r="D164" s="134"/>
      <c r="E164" s="134"/>
      <c r="F164" s="134" t="s">
        <v>27</v>
      </c>
      <c r="G164" s="134"/>
      <c r="H164" s="134" t="s">
        <v>28</v>
      </c>
      <c r="I164" s="139"/>
      <c r="J164" s="33"/>
      <c r="K164" s="123"/>
    </row>
    <row r="165" spans="1:11" ht="11.45" customHeight="1">
      <c r="A165" s="35"/>
      <c r="B165" s="104" t="s">
        <v>0</v>
      </c>
      <c r="C165" s="105" t="s">
        <v>103</v>
      </c>
      <c r="D165" s="141" t="s">
        <v>22</v>
      </c>
      <c r="E165" s="141"/>
      <c r="F165" s="105" t="s">
        <v>15</v>
      </c>
      <c r="G165" s="105" t="s">
        <v>16</v>
      </c>
      <c r="H165" s="105" t="s">
        <v>15</v>
      </c>
      <c r="I165" s="106" t="s">
        <v>16</v>
      </c>
      <c r="J165" s="33"/>
      <c r="K165" s="123"/>
    </row>
    <row r="166" spans="1:11" ht="11.45" customHeight="1">
      <c r="A166" s="35"/>
      <c r="B166" s="97">
        <v>1</v>
      </c>
      <c r="C166" s="107"/>
      <c r="D166" s="154"/>
      <c r="E166" s="155"/>
      <c r="F166" s="108" t="str">
        <f>IF(D166="", "", IF(C166="User Defined", VLOOKUP(D166, 'User Defined'!$B$4:$D$103, 2, FALSE), VLOOKUP(D166, 'Device Database'!$B$4:$D$446, 2, FALSE)))</f>
        <v/>
      </c>
      <c r="G166" s="108" t="str">
        <f>IF(F166&lt;&gt;"", F166*B166, "")</f>
        <v/>
      </c>
      <c r="H166" s="108" t="str">
        <f>IF(D166="", "", IF(C166="User Defined", VLOOKUP(D166, 'User Defined'!$B$4:$D$103, 3, FALSE), VLOOKUP(D166, 'Device Database'!$B$4:$D$446, 3, FALSE)))</f>
        <v/>
      </c>
      <c r="I166" s="108" t="str">
        <f>IF(H166&lt;&gt;"", H166*B166, "")</f>
        <v/>
      </c>
      <c r="J166" s="33"/>
      <c r="K166" s="123"/>
    </row>
    <row r="167" spans="1:11" ht="11.45" customHeight="1">
      <c r="A167" s="35"/>
      <c r="B167" s="59"/>
      <c r="C167" s="46"/>
      <c r="D167" s="132"/>
      <c r="E167" s="133"/>
      <c r="F167" s="108" t="str">
        <f>IF(D167="", "", IF(C167="User Defined", VLOOKUP(D167, 'User Defined'!$B$4:$D$103, 2, FALSE), VLOOKUP(D167, 'Device Database'!$B$4:$D$446, 2, FALSE)))</f>
        <v/>
      </c>
      <c r="G167" s="108" t="str">
        <f t="shared" ref="G167:G173" si="10">IF(F167&lt;&gt;"", F167*B167, "")</f>
        <v/>
      </c>
      <c r="H167" s="108" t="str">
        <f>IF(D167="", "", IF(C167="User Defined", VLOOKUP(D167, 'User Defined'!$B$4:$D$103, 3, FALSE), VLOOKUP(D167, 'Device Database'!$B$4:$D$446, 3, FALSE)))</f>
        <v/>
      </c>
      <c r="I167" s="108" t="str">
        <f t="shared" ref="I167:I173" si="11">IF(H167&lt;&gt;"", H167*B167, "")</f>
        <v/>
      </c>
      <c r="J167" s="33"/>
      <c r="K167" s="123"/>
    </row>
    <row r="168" spans="1:11" ht="11.45" customHeight="1">
      <c r="A168" s="35"/>
      <c r="B168" s="59"/>
      <c r="C168" s="46"/>
      <c r="D168" s="132"/>
      <c r="E168" s="133"/>
      <c r="F168" s="108" t="str">
        <f>IF(D168="", "", IF(C168="User Defined", VLOOKUP(D168, 'User Defined'!$B$4:$D$103, 2, FALSE), VLOOKUP(D168, 'Device Database'!$B$4:$D$446, 2, FALSE)))</f>
        <v/>
      </c>
      <c r="G168" s="108" t="str">
        <f t="shared" si="10"/>
        <v/>
      </c>
      <c r="H168" s="108" t="str">
        <f>IF(D168="", "", IF(C168="User Defined", VLOOKUP(D168, 'User Defined'!$B$4:$D$103, 3, FALSE), VLOOKUP(D168, 'Device Database'!$B$4:$D$446, 3, FALSE)))</f>
        <v/>
      </c>
      <c r="I168" s="108" t="str">
        <f t="shared" si="11"/>
        <v/>
      </c>
      <c r="J168" s="33"/>
      <c r="K168" s="123"/>
    </row>
    <row r="169" spans="1:11" ht="11.45" customHeight="1">
      <c r="A169" s="35"/>
      <c r="B169" s="59"/>
      <c r="C169" s="46"/>
      <c r="D169" s="132"/>
      <c r="E169" s="133"/>
      <c r="F169" s="108" t="str">
        <f>IF(D169="", "", IF(C169="User Defined", VLOOKUP(D169, 'User Defined'!$B$4:$D$103, 2, FALSE), VLOOKUP(D169, 'Device Database'!$B$4:$D$446, 2, FALSE)))</f>
        <v/>
      </c>
      <c r="G169" s="108" t="str">
        <f t="shared" si="10"/>
        <v/>
      </c>
      <c r="H169" s="108" t="str">
        <f>IF(D169="", "", IF(C169="User Defined", VLOOKUP(D169, 'User Defined'!$B$4:$D$103, 3, FALSE), VLOOKUP(D169, 'Device Database'!$B$4:$D$446, 3, FALSE)))</f>
        <v/>
      </c>
      <c r="I169" s="108" t="str">
        <f t="shared" si="11"/>
        <v/>
      </c>
      <c r="J169" s="33"/>
      <c r="K169" s="123"/>
    </row>
    <row r="170" spans="1:11" ht="11.45" customHeight="1">
      <c r="A170" s="35"/>
      <c r="B170" s="59"/>
      <c r="C170" s="46"/>
      <c r="D170" s="132"/>
      <c r="E170" s="133"/>
      <c r="F170" s="108" t="str">
        <f>IF(D170="", "", IF(C170="User Defined", VLOOKUP(D170, 'User Defined'!$B$4:$D$103, 2, FALSE), VLOOKUP(D170, 'Device Database'!$B$4:$D$446, 2, FALSE)))</f>
        <v/>
      </c>
      <c r="G170" s="108" t="str">
        <f t="shared" si="10"/>
        <v/>
      </c>
      <c r="H170" s="108" t="str">
        <f>IF(D170="", "", IF(C170="User Defined", VLOOKUP(D170, 'User Defined'!$B$4:$D$103, 3, FALSE), VLOOKUP(D170, 'Device Database'!$B$4:$D$446, 3, FALSE)))</f>
        <v/>
      </c>
      <c r="I170" s="108" t="str">
        <f t="shared" si="11"/>
        <v/>
      </c>
      <c r="J170" s="33"/>
      <c r="K170" s="123"/>
    </row>
    <row r="171" spans="1:11" ht="11.45" customHeight="1">
      <c r="A171" s="35"/>
      <c r="B171" s="59"/>
      <c r="C171" s="46"/>
      <c r="D171" s="132" t="s">
        <v>164</v>
      </c>
      <c r="E171" s="133"/>
      <c r="F171" s="62"/>
      <c r="G171" s="108" t="str">
        <f t="shared" si="10"/>
        <v/>
      </c>
      <c r="H171" s="62"/>
      <c r="I171" s="108" t="str">
        <f t="shared" si="11"/>
        <v/>
      </c>
      <c r="J171" s="33"/>
      <c r="K171" s="123"/>
    </row>
    <row r="172" spans="1:11" ht="11.45" customHeight="1">
      <c r="A172" s="35"/>
      <c r="B172" s="59"/>
      <c r="C172" s="46"/>
      <c r="D172" s="132" t="s">
        <v>474</v>
      </c>
      <c r="E172" s="133"/>
      <c r="F172" s="62"/>
      <c r="G172" s="108" t="str">
        <f t="shared" si="10"/>
        <v/>
      </c>
      <c r="H172" s="62"/>
      <c r="I172" s="108" t="str">
        <f t="shared" si="11"/>
        <v/>
      </c>
      <c r="J172" s="33"/>
      <c r="K172" s="123"/>
    </row>
    <row r="173" spans="1:11" ht="11.45" customHeight="1">
      <c r="A173" s="35"/>
      <c r="B173" s="59"/>
      <c r="C173" s="110"/>
      <c r="D173" s="132" t="s">
        <v>165</v>
      </c>
      <c r="E173" s="133"/>
      <c r="F173" s="62"/>
      <c r="G173" s="108" t="str">
        <f t="shared" si="10"/>
        <v/>
      </c>
      <c r="H173" s="62"/>
      <c r="I173" s="108" t="str">
        <f t="shared" si="11"/>
        <v/>
      </c>
      <c r="J173" s="33"/>
      <c r="K173" s="123"/>
    </row>
    <row r="174" spans="1:11" ht="11.45" customHeight="1">
      <c r="A174" s="35"/>
      <c r="B174" s="144" t="str">
        <f>IF(D159="Doors (Low AC Drop)", "No Standby or Alarm current shown as circuit is used for door holders and will drop out during an AC power loss.", "")</f>
        <v/>
      </c>
      <c r="C174" s="144"/>
      <c r="D174" s="144"/>
      <c r="E174" s="144"/>
      <c r="F174" s="37" t="s">
        <v>96</v>
      </c>
      <c r="G174" s="111">
        <f>IF(D159="Doors (Low AC Drop)",0,SUM(G166:G173))</f>
        <v>0</v>
      </c>
      <c r="H174" s="37" t="s">
        <v>18</v>
      </c>
      <c r="I174" s="111">
        <f>IF(D159="Doors (Low AC Drop)",0,SUM(I166:I173))</f>
        <v>0</v>
      </c>
      <c r="J174" s="33"/>
      <c r="K174" s="123"/>
    </row>
    <row r="175" spans="1:11" ht="15" customHeight="1">
      <c r="A175" s="35"/>
      <c r="B175" s="135"/>
      <c r="C175" s="135"/>
      <c r="D175" s="135"/>
      <c r="E175" s="135"/>
      <c r="F175" s="61"/>
      <c r="G175" s="35"/>
      <c r="H175" s="61"/>
      <c r="I175" s="35"/>
      <c r="J175" s="33"/>
      <c r="K175" s="123"/>
    </row>
    <row r="176" spans="1:11" ht="12" customHeight="1">
      <c r="B176" s="128"/>
      <c r="C176" s="128"/>
      <c r="D176" s="128"/>
      <c r="E176" s="128"/>
      <c r="F176" s="128"/>
      <c r="G176" s="128"/>
      <c r="H176" s="128"/>
      <c r="I176" s="128"/>
      <c r="K176" s="124"/>
    </row>
    <row r="177" spans="11:11">
      <c r="K177" s="124"/>
    </row>
    <row r="178" spans="11:11">
      <c r="K178" s="124"/>
    </row>
    <row r="179" spans="11:11">
      <c r="K179" s="124"/>
    </row>
    <row r="180" spans="11:11">
      <c r="K180" s="124"/>
    </row>
    <row r="181" spans="11:11">
      <c r="K181" s="124"/>
    </row>
    <row r="182" spans="11:11">
      <c r="K182" s="124"/>
    </row>
    <row r="183" spans="11:11">
      <c r="K183" s="124"/>
    </row>
    <row r="184" spans="11:11">
      <c r="K184" s="124"/>
    </row>
  </sheetData>
  <sheetProtection selectLockedCells="1"/>
  <autoFilter ref="B77:I91" xr:uid="{00000000-0001-0000-0000-000000000000}">
    <filterColumn colId="0" showButton="0"/>
    <filterColumn colId="1" showButton="0"/>
    <filterColumn colId="2" showButton="0"/>
    <filterColumn colId="4" showButton="0"/>
    <filterColumn colId="6" showButton="0"/>
  </autoFilter>
  <mergeCells count="116">
    <mergeCell ref="G140:H140"/>
    <mergeCell ref="B145:E145"/>
    <mergeCell ref="F145:G145"/>
    <mergeCell ref="H145:I145"/>
    <mergeCell ref="D146:E146"/>
    <mergeCell ref="D147:E147"/>
    <mergeCell ref="D148:E148"/>
    <mergeCell ref="D149:E149"/>
    <mergeCell ref="D150:E150"/>
    <mergeCell ref="B174:E175"/>
    <mergeCell ref="B133:E134"/>
    <mergeCell ref="B110:E111"/>
    <mergeCell ref="D159:E159"/>
    <mergeCell ref="B164:E164"/>
    <mergeCell ref="D125:E125"/>
    <mergeCell ref="D169:E169"/>
    <mergeCell ref="D168:E168"/>
    <mergeCell ref="D167:E167"/>
    <mergeCell ref="D172:E172"/>
    <mergeCell ref="D173:E173"/>
    <mergeCell ref="D140:E140"/>
    <mergeCell ref="D151:E151"/>
    <mergeCell ref="D152:E152"/>
    <mergeCell ref="D153:E153"/>
    <mergeCell ref="D154:E154"/>
    <mergeCell ref="D100:E100"/>
    <mergeCell ref="D170:E170"/>
    <mergeCell ref="H121:I121"/>
    <mergeCell ref="D127:E127"/>
    <mergeCell ref="D128:E128"/>
    <mergeCell ref="D129:E129"/>
    <mergeCell ref="D130:E130"/>
    <mergeCell ref="D166:E166"/>
    <mergeCell ref="D171:E171"/>
    <mergeCell ref="D102:E102"/>
    <mergeCell ref="D103:E103"/>
    <mergeCell ref="D101:E101"/>
    <mergeCell ref="D126:E126"/>
    <mergeCell ref="D122:E122"/>
    <mergeCell ref="D108:E108"/>
    <mergeCell ref="D132:E132"/>
    <mergeCell ref="D123:E123"/>
    <mergeCell ref="D124:E124"/>
    <mergeCell ref="G134:H134"/>
    <mergeCell ref="D165:E165"/>
    <mergeCell ref="H164:I164"/>
    <mergeCell ref="G136:H136"/>
    <mergeCell ref="F164:G164"/>
    <mergeCell ref="G159:H159"/>
    <mergeCell ref="F77:G77"/>
    <mergeCell ref="D86:E86"/>
    <mergeCell ref="D87:E87"/>
    <mergeCell ref="D82:E82"/>
    <mergeCell ref="D84:E84"/>
    <mergeCell ref="D83:E83"/>
    <mergeCell ref="B77:E77"/>
    <mergeCell ref="D72:E72"/>
    <mergeCell ref="D62:E62"/>
    <mergeCell ref="B89:E90"/>
    <mergeCell ref="D93:E93"/>
    <mergeCell ref="F18:G18"/>
    <mergeCell ref="B6:D10"/>
    <mergeCell ref="B18:D18"/>
    <mergeCell ref="D14:E14"/>
    <mergeCell ref="D16:E16"/>
    <mergeCell ref="F2:G2"/>
    <mergeCell ref="F4:G4"/>
    <mergeCell ref="F6:G6"/>
    <mergeCell ref="F8:G8"/>
    <mergeCell ref="G14:I17"/>
    <mergeCell ref="H18:I18"/>
    <mergeCell ref="G51:H51"/>
    <mergeCell ref="F56:G56"/>
    <mergeCell ref="H56:I56"/>
    <mergeCell ref="H77:I77"/>
    <mergeCell ref="D81:E81"/>
    <mergeCell ref="D79:E79"/>
    <mergeCell ref="D80:E80"/>
    <mergeCell ref="D85:E85"/>
    <mergeCell ref="D88:E88"/>
    <mergeCell ref="B56:E56"/>
    <mergeCell ref="D58:E58"/>
    <mergeCell ref="D27:E27"/>
    <mergeCell ref="D57:E57"/>
    <mergeCell ref="D28:E28"/>
    <mergeCell ref="D63:E63"/>
    <mergeCell ref="D59:E59"/>
    <mergeCell ref="D60:E60"/>
    <mergeCell ref="D61:E61"/>
    <mergeCell ref="D25:E25"/>
    <mergeCell ref="D26:E26"/>
    <mergeCell ref="D51:E51"/>
    <mergeCell ref="D109:E109"/>
    <mergeCell ref="F121:G121"/>
    <mergeCell ref="D131:E131"/>
    <mergeCell ref="D107:E107"/>
    <mergeCell ref="F45:I46"/>
    <mergeCell ref="D104:E104"/>
    <mergeCell ref="D105:E105"/>
    <mergeCell ref="D106:E106"/>
    <mergeCell ref="G47:H47"/>
    <mergeCell ref="G72:H72"/>
    <mergeCell ref="G116:H116"/>
    <mergeCell ref="G93:H93"/>
    <mergeCell ref="F98:G98"/>
    <mergeCell ref="H98:I98"/>
    <mergeCell ref="D116:E116"/>
    <mergeCell ref="B121:E121"/>
    <mergeCell ref="D78:E78"/>
    <mergeCell ref="D99:E99"/>
    <mergeCell ref="B98:E98"/>
    <mergeCell ref="D64:E64"/>
    <mergeCell ref="B68:E69"/>
    <mergeCell ref="D65:E65"/>
    <mergeCell ref="D66:E66"/>
    <mergeCell ref="D67:E67"/>
  </mergeCells>
  <phoneticPr fontId="0" type="noConversion"/>
  <conditionalFormatting sqref="G22 I22">
    <cfRule type="cellIs" dxfId="14" priority="30" stopIfTrue="1" operator="greaterThan">
      <formula>2</formula>
    </cfRule>
  </conditionalFormatting>
  <conditionalFormatting sqref="G37 I37">
    <cfRule type="cellIs" dxfId="13" priority="23" stopIfTrue="1" operator="lessThan">
      <formula>10</formula>
    </cfRule>
    <cfRule type="cellIs" dxfId="12" priority="24" stopIfTrue="1" operator="greaterThanOrEqual">
      <formula>10</formula>
    </cfRule>
  </conditionalFormatting>
  <conditionalFormatting sqref="G68 I68 G89 I89 G110 I110 G133 I133 G25:G28 I25:I28">
    <cfRule type="cellIs" dxfId="11" priority="46" stopIfTrue="1" operator="greaterThan">
      <formula>3</formula>
    </cfRule>
  </conditionalFormatting>
  <conditionalFormatting sqref="G68 I68 G89 I89 G110 I110 G133 I133">
    <cfRule type="cellIs" dxfId="10" priority="18" stopIfTrue="1" operator="between">
      <formula>0</formula>
      <formula>3</formula>
    </cfRule>
  </conditionalFormatting>
  <conditionalFormatting sqref="G155 I155">
    <cfRule type="cellIs" dxfId="9" priority="1" stopIfTrue="1" operator="between">
      <formula>0</formula>
      <formula>1</formula>
    </cfRule>
    <cfRule type="cellIs" dxfId="8" priority="2" stopIfTrue="1" operator="greaterThan">
      <formula>1</formula>
    </cfRule>
  </conditionalFormatting>
  <conditionalFormatting sqref="G174 I174">
    <cfRule type="cellIs" dxfId="7" priority="16" stopIfTrue="1" operator="between">
      <formula>0</formula>
      <formula>1</formula>
    </cfRule>
    <cfRule type="cellIs" dxfId="6" priority="17" stopIfTrue="1" operator="greaterThan">
      <formula>1</formula>
    </cfRule>
  </conditionalFormatting>
  <conditionalFormatting sqref="H54">
    <cfRule type="cellIs" dxfId="5" priority="40" stopIfTrue="1" operator="lessThan">
      <formula>$I$54</formula>
    </cfRule>
  </conditionalFormatting>
  <conditionalFormatting sqref="H75">
    <cfRule type="cellIs" dxfId="4" priority="39" stopIfTrue="1" operator="lessThan">
      <formula>$I$75</formula>
    </cfRule>
  </conditionalFormatting>
  <conditionalFormatting sqref="H96">
    <cfRule type="cellIs" dxfId="3" priority="38" stopIfTrue="1" operator="lessThan">
      <formula>$I$96</formula>
    </cfRule>
  </conditionalFormatting>
  <conditionalFormatting sqref="H119">
    <cfRule type="cellIs" dxfId="2" priority="37" stopIfTrue="1" operator="lessThan">
      <formula>$I$119</formula>
    </cfRule>
  </conditionalFormatting>
  <conditionalFormatting sqref="H143">
    <cfRule type="cellIs" dxfId="1" priority="3" stopIfTrue="1" operator="lessThan">
      <formula>$I$144</formula>
    </cfRule>
  </conditionalFormatting>
  <conditionalFormatting sqref="H162">
    <cfRule type="cellIs" dxfId="0" priority="34" stopIfTrue="1" operator="lessThan">
      <formula>$I$162</formula>
    </cfRule>
  </conditionalFormatting>
  <dataValidations count="7">
    <dataValidation type="list" allowBlank="1" showInputMessage="1" showErrorMessage="1" sqref="D58:E62 D166:E170 D79:E83 D100:E104 D123:E127 D147:E151" xr:uid="{00000000-0002-0000-0000-000000000000}">
      <formula1>INDIRECT(SUBSTITUTE(C58," ","_"))</formula1>
    </dataValidation>
    <dataValidation type="list" allowBlank="1" showInputMessage="1" showErrorMessage="1" sqref="C96 C143 C75 C162 C54 C119" xr:uid="{00000000-0002-0000-0000-000001000000}">
      <formula1>$K$69:$K$76</formula1>
    </dataValidation>
    <dataValidation type="list" allowBlank="1" showInputMessage="1" showErrorMessage="1" sqref="D159:E159 D140:E140" xr:uid="{00000000-0002-0000-0000-000003000000}">
      <formula1>$K$49:$K$56</formula1>
    </dataValidation>
    <dataValidation type="list" allowBlank="1" showInputMessage="1" showErrorMessage="1" sqref="D72:E72 D93:E93 D116:E116 D51:E51" xr:uid="{00000000-0002-0000-0000-000004000000}">
      <formula1>$K$37:$K$43</formula1>
    </dataValidation>
    <dataValidation type="list" allowBlank="1" showInputMessage="1" showErrorMessage="1" sqref="I8" xr:uid="{00000000-0002-0000-0000-000005000000}">
      <formula1>$K$18:$K$19</formula1>
    </dataValidation>
    <dataValidation type="list" allowBlank="1" showInputMessage="1" showErrorMessage="1" sqref="I6" xr:uid="{7843282E-D6EB-47D2-AC2F-8267DAE8E5F3}">
      <formula1>$K$20:$K$20</formula1>
    </dataValidation>
    <dataValidation type="list" allowBlank="1" showInputMessage="1" showErrorMessage="1" sqref="C123:C127 C147:C151 C58:C62 C79:C83 C100:C104 C166:C170" xr:uid="{00000000-0002-0000-0000-000002000000}">
      <formula1>$K$58:$K$65</formula1>
    </dataValidation>
  </dataValidations>
  <pageMargins left="0.25" right="0.25" top="0.25" bottom="0.25" header="0.3" footer="0.3"/>
  <pageSetup scale="71" orientation="portrait" r:id="rId1"/>
  <headerFooter alignWithMargins="0">
    <oddFooter>&amp;L&amp;8Potter Electric Signal (C)2022&amp;C&amp;8&amp;P of &amp;N&amp;R&amp;8AFC-1000 Battery and Voltage Drop Calculation</oddFooter>
  </headerFooter>
  <rowBreaks count="3" manualBreakCount="3">
    <brk id="45" max="8" man="1"/>
    <brk id="111" max="8" man="1"/>
    <brk id="134" max="8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46"/>
  <sheetViews>
    <sheetView showRuler="0" workbookViewId="0">
      <selection activeCell="B4" sqref="B4:D172"/>
    </sheetView>
  </sheetViews>
  <sheetFormatPr defaultColWidth="9.06640625" defaultRowHeight="11.65"/>
  <cols>
    <col min="1" max="1" width="1.53125" style="3" customWidth="1"/>
    <col min="2" max="2" width="49.06640625" style="3" customWidth="1"/>
    <col min="3" max="4" width="8.59765625" style="16" customWidth="1"/>
    <col min="5" max="12" width="9.06640625" style="3"/>
    <col min="13" max="13" width="9.06640625" style="19"/>
    <col min="14" max="16384" width="9.06640625" style="3"/>
  </cols>
  <sheetData>
    <row r="1" spans="1:6" ht="24" customHeight="1">
      <c r="A1" s="2"/>
      <c r="B1" s="158" t="s">
        <v>101</v>
      </c>
      <c r="C1" s="158"/>
      <c r="D1" s="158"/>
    </row>
    <row r="2" spans="1:6" ht="12" customHeight="1">
      <c r="A2" s="2"/>
      <c r="B2" s="159" t="s">
        <v>174</v>
      </c>
      <c r="C2" s="159"/>
      <c r="D2" s="159"/>
    </row>
    <row r="3" spans="1:6" ht="12" customHeight="1">
      <c r="A3" s="2"/>
      <c r="B3" s="6" t="s">
        <v>22</v>
      </c>
      <c r="C3" s="14" t="s">
        <v>2</v>
      </c>
      <c r="D3" s="14" t="s">
        <v>3</v>
      </c>
      <c r="F3" s="5"/>
    </row>
    <row r="4" spans="1:6" ht="12" customHeight="1">
      <c r="A4" s="2"/>
      <c r="B4" s="3" t="s">
        <v>488</v>
      </c>
      <c r="C4" s="16">
        <v>0</v>
      </c>
      <c r="D4" s="16">
        <v>0.03</v>
      </c>
      <c r="F4" s="5"/>
    </row>
    <row r="5" spans="1:6" ht="12" customHeight="1">
      <c r="A5" s="2"/>
      <c r="B5" s="3" t="s">
        <v>489</v>
      </c>
      <c r="C5" s="16">
        <v>0</v>
      </c>
      <c r="D5" s="16">
        <v>3.6999999999999998E-2</v>
      </c>
      <c r="F5" s="5"/>
    </row>
    <row r="6" spans="1:6" ht="12" customHeight="1">
      <c r="A6" s="2"/>
      <c r="B6" s="3" t="s">
        <v>490</v>
      </c>
      <c r="C6" s="16">
        <v>0</v>
      </c>
      <c r="D6" s="16">
        <v>3.9E-2</v>
      </c>
      <c r="F6" s="5"/>
    </row>
    <row r="7" spans="1:6" ht="12" customHeight="1">
      <c r="A7" s="2"/>
      <c r="B7" s="3" t="s">
        <v>491</v>
      </c>
      <c r="C7" s="16">
        <v>0</v>
      </c>
      <c r="D7" s="16">
        <v>4.5999999999999999E-2</v>
      </c>
      <c r="F7" s="5"/>
    </row>
    <row r="8" spans="1:6" ht="12" customHeight="1">
      <c r="A8" s="2"/>
      <c r="B8" s="3" t="s">
        <v>492</v>
      </c>
      <c r="C8" s="16">
        <v>0</v>
      </c>
      <c r="D8" s="16">
        <v>7.0000000000000007E-2</v>
      </c>
      <c r="F8" s="5"/>
    </row>
    <row r="9" spans="1:6" ht="12" customHeight="1">
      <c r="A9" s="2"/>
      <c r="B9" s="3" t="s">
        <v>493</v>
      </c>
      <c r="C9" s="16">
        <v>0</v>
      </c>
      <c r="D9" s="16">
        <v>7.6999999999999999E-2</v>
      </c>
      <c r="F9" s="5"/>
    </row>
    <row r="10" spans="1:6" ht="12" customHeight="1">
      <c r="A10" s="2"/>
      <c r="B10" s="3" t="s">
        <v>494</v>
      </c>
      <c r="C10" s="16">
        <v>0</v>
      </c>
      <c r="D10" s="16">
        <v>0.10199999999999999</v>
      </c>
      <c r="F10" s="5"/>
    </row>
    <row r="11" spans="1:6" ht="12" customHeight="1">
      <c r="A11" s="2"/>
      <c r="B11" s="3" t="s">
        <v>495</v>
      </c>
      <c r="C11" s="16">
        <v>0</v>
      </c>
      <c r="D11" s="16">
        <v>0.109</v>
      </c>
      <c r="F11" s="5"/>
    </row>
    <row r="12" spans="1:6" ht="12" customHeight="1">
      <c r="A12" s="2"/>
      <c r="B12" s="3" t="s">
        <v>496</v>
      </c>
      <c r="C12" s="16">
        <v>0</v>
      </c>
      <c r="D12" s="16">
        <v>0.13900000000000001</v>
      </c>
      <c r="F12" s="5"/>
    </row>
    <row r="13" spans="1:6" ht="12" customHeight="1">
      <c r="A13" s="2"/>
      <c r="B13" s="3" t="s">
        <v>497</v>
      </c>
      <c r="C13" s="16">
        <v>0</v>
      </c>
      <c r="D13" s="16">
        <v>0.14599999999999999</v>
      </c>
      <c r="F13" s="5"/>
    </row>
    <row r="14" spans="1:6" ht="12" customHeight="1">
      <c r="A14" s="2"/>
      <c r="B14" s="3" t="s">
        <v>498</v>
      </c>
      <c r="C14" s="16">
        <v>0</v>
      </c>
      <c r="D14" s="16">
        <v>0.20100000000000001</v>
      </c>
      <c r="F14" s="5"/>
    </row>
    <row r="15" spans="1:6" ht="12" customHeight="1">
      <c r="A15" s="2"/>
      <c r="B15" s="3" t="s">
        <v>499</v>
      </c>
      <c r="C15" s="16">
        <v>0</v>
      </c>
      <c r="D15" s="16">
        <v>0.20799999999999999</v>
      </c>
      <c r="F15" s="5"/>
    </row>
    <row r="16" spans="1:6" ht="12" customHeight="1">
      <c r="A16" s="2"/>
      <c r="B16" s="3" t="s">
        <v>500</v>
      </c>
      <c r="C16" s="16">
        <v>0</v>
      </c>
      <c r="D16" s="16">
        <v>0.03</v>
      </c>
      <c r="F16" s="5"/>
    </row>
    <row r="17" spans="1:6" ht="12" customHeight="1">
      <c r="A17" s="2"/>
      <c r="B17" s="3" t="s">
        <v>501</v>
      </c>
      <c r="C17" s="16">
        <v>0</v>
      </c>
      <c r="D17" s="16">
        <v>3.6999999999999998E-2</v>
      </c>
      <c r="F17" s="5"/>
    </row>
    <row r="18" spans="1:6" ht="12" customHeight="1">
      <c r="A18" s="2"/>
      <c r="B18" s="3" t="s">
        <v>502</v>
      </c>
      <c r="C18" s="16">
        <v>0</v>
      </c>
      <c r="D18" s="16">
        <v>3.9E-2</v>
      </c>
      <c r="F18" s="5"/>
    </row>
    <row r="19" spans="1:6" ht="12" customHeight="1">
      <c r="A19" s="2"/>
      <c r="B19" s="3" t="s">
        <v>503</v>
      </c>
      <c r="C19" s="16">
        <v>0</v>
      </c>
      <c r="D19" s="16">
        <v>4.5999999999999999E-2</v>
      </c>
      <c r="F19" s="5"/>
    </row>
    <row r="20" spans="1:6" ht="12" customHeight="1">
      <c r="A20" s="2"/>
      <c r="B20" s="3" t="s">
        <v>504</v>
      </c>
      <c r="C20" s="16">
        <v>0</v>
      </c>
      <c r="D20" s="16">
        <v>7.0000000000000007E-2</v>
      </c>
      <c r="F20" s="5"/>
    </row>
    <row r="21" spans="1:6" ht="12" customHeight="1">
      <c r="A21" s="2"/>
      <c r="B21" s="3" t="s">
        <v>505</v>
      </c>
      <c r="C21" s="16">
        <v>0</v>
      </c>
      <c r="D21" s="16">
        <v>7.6999999999999999E-2</v>
      </c>
      <c r="F21" s="5"/>
    </row>
    <row r="22" spans="1:6" ht="12" customHeight="1">
      <c r="A22" s="2"/>
      <c r="B22" s="3" t="s">
        <v>506</v>
      </c>
      <c r="C22" s="16">
        <v>0</v>
      </c>
      <c r="D22" s="16">
        <v>0.10199999999999999</v>
      </c>
      <c r="F22" s="5"/>
    </row>
    <row r="23" spans="1:6" ht="12" customHeight="1">
      <c r="A23" s="2"/>
      <c r="B23" s="3" t="s">
        <v>507</v>
      </c>
      <c r="C23" s="16">
        <v>0</v>
      </c>
      <c r="D23" s="16">
        <v>0.109</v>
      </c>
      <c r="F23" s="5"/>
    </row>
    <row r="24" spans="1:6" ht="12" customHeight="1">
      <c r="A24" s="2"/>
      <c r="B24" s="3" t="s">
        <v>508</v>
      </c>
      <c r="C24" s="16">
        <v>0</v>
      </c>
      <c r="D24" s="16">
        <v>0.13900000000000001</v>
      </c>
      <c r="F24" s="5"/>
    </row>
    <row r="25" spans="1:6" ht="12" customHeight="1">
      <c r="A25" s="2"/>
      <c r="B25" s="3" t="s">
        <v>509</v>
      </c>
      <c r="C25" s="16">
        <v>0</v>
      </c>
      <c r="D25" s="16">
        <v>0.14599999999999999</v>
      </c>
      <c r="F25" s="5"/>
    </row>
    <row r="26" spans="1:6" ht="12" customHeight="1">
      <c r="A26" s="2"/>
      <c r="B26" s="3" t="s">
        <v>510</v>
      </c>
      <c r="C26" s="16">
        <v>0</v>
      </c>
      <c r="D26" s="16">
        <v>0.20100000000000001</v>
      </c>
      <c r="F26" s="5"/>
    </row>
    <row r="27" spans="1:6" ht="12" customHeight="1">
      <c r="A27" s="2"/>
      <c r="B27" s="3" t="s">
        <v>511</v>
      </c>
      <c r="C27" s="16">
        <v>0</v>
      </c>
      <c r="D27" s="16">
        <v>0.20799999999999999</v>
      </c>
      <c r="F27" s="5"/>
    </row>
    <row r="28" spans="1:6" ht="12" customHeight="1">
      <c r="A28" s="2"/>
      <c r="B28" s="3" t="s">
        <v>512</v>
      </c>
      <c r="C28" s="16">
        <v>0</v>
      </c>
      <c r="D28" s="16">
        <v>9.8000000000000004E-2</v>
      </c>
      <c r="F28" s="5"/>
    </row>
    <row r="29" spans="1:6" ht="12" customHeight="1">
      <c r="A29" s="2"/>
      <c r="B29" s="3" t="s">
        <v>513</v>
      </c>
      <c r="C29" s="16">
        <v>0</v>
      </c>
      <c r="D29" s="16">
        <v>9.8000000000000004E-2</v>
      </c>
      <c r="F29" s="5"/>
    </row>
    <row r="30" spans="1:6" ht="12" customHeight="1">
      <c r="A30" s="2"/>
      <c r="B30" s="3" t="s">
        <v>514</v>
      </c>
      <c r="C30" s="16">
        <v>0</v>
      </c>
      <c r="D30" s="16">
        <v>9.8000000000000004E-2</v>
      </c>
      <c r="F30" s="5"/>
    </row>
    <row r="31" spans="1:6" ht="12" customHeight="1">
      <c r="A31" s="2"/>
      <c r="B31" s="3" t="s">
        <v>515</v>
      </c>
      <c r="C31" s="16">
        <v>0</v>
      </c>
      <c r="D31" s="16">
        <v>0.25600000000000001</v>
      </c>
      <c r="F31" s="5"/>
    </row>
    <row r="32" spans="1:6" ht="12" customHeight="1">
      <c r="A32" s="2"/>
      <c r="B32" s="3" t="s">
        <v>516</v>
      </c>
      <c r="C32" s="16">
        <v>0</v>
      </c>
      <c r="D32" s="16">
        <v>0.25600000000000001</v>
      </c>
      <c r="F32" s="5"/>
    </row>
    <row r="33" spans="1:6" ht="12" customHeight="1">
      <c r="A33" s="2"/>
      <c r="B33" s="4" t="s">
        <v>315</v>
      </c>
      <c r="C33" s="17">
        <v>0</v>
      </c>
      <c r="D33" s="17">
        <v>7.0000000000000007E-2</v>
      </c>
      <c r="F33" s="5"/>
    </row>
    <row r="34" spans="1:6" ht="12" customHeight="1">
      <c r="A34" s="2"/>
      <c r="B34" s="7" t="s">
        <v>183</v>
      </c>
      <c r="C34" s="15">
        <v>0</v>
      </c>
      <c r="D34" s="15">
        <v>8.5999999999999993E-2</v>
      </c>
      <c r="F34" s="5"/>
    </row>
    <row r="35" spans="1:6" ht="12" customHeight="1">
      <c r="A35" s="2"/>
      <c r="B35" s="7" t="s">
        <v>184</v>
      </c>
      <c r="C35" s="15">
        <v>0</v>
      </c>
      <c r="D35" s="15">
        <v>0.125</v>
      </c>
      <c r="F35" s="5"/>
    </row>
    <row r="36" spans="1:6" ht="12" customHeight="1">
      <c r="A36" s="2"/>
      <c r="B36" s="7" t="s">
        <v>185</v>
      </c>
      <c r="C36" s="15">
        <v>0</v>
      </c>
      <c r="D36" s="15">
        <v>0.14399999999999999</v>
      </c>
      <c r="F36" s="5"/>
    </row>
    <row r="37" spans="1:6" ht="12" customHeight="1">
      <c r="A37" s="2"/>
      <c r="B37" s="7" t="s">
        <v>186</v>
      </c>
      <c r="C37" s="15">
        <v>0</v>
      </c>
      <c r="D37" s="15">
        <v>0.189</v>
      </c>
      <c r="F37" s="5"/>
    </row>
    <row r="38" spans="1:6" ht="12" customHeight="1">
      <c r="A38" s="2"/>
      <c r="B38" s="7" t="s">
        <v>187</v>
      </c>
      <c r="C38" s="15">
        <v>0</v>
      </c>
      <c r="D38" s="15">
        <v>0.24099999999999999</v>
      </c>
      <c r="F38" s="5"/>
    </row>
    <row r="39" spans="1:6" ht="12" customHeight="1">
      <c r="A39" s="2"/>
      <c r="B39" s="7" t="s">
        <v>188</v>
      </c>
      <c r="C39" s="15">
        <v>0</v>
      </c>
      <c r="D39" s="15">
        <v>0.14299999999999999</v>
      </c>
      <c r="F39" s="5"/>
    </row>
    <row r="40" spans="1:6" ht="12" customHeight="1">
      <c r="A40" s="2"/>
      <c r="B40" s="7" t="s">
        <v>189</v>
      </c>
      <c r="C40" s="15">
        <v>0</v>
      </c>
      <c r="D40" s="15">
        <v>0.14299999999999999</v>
      </c>
      <c r="F40" s="5"/>
    </row>
    <row r="41" spans="1:6" ht="12" customHeight="1">
      <c r="A41" s="2"/>
      <c r="B41" s="7" t="s">
        <v>190</v>
      </c>
      <c r="C41" s="15">
        <v>0</v>
      </c>
      <c r="D41" s="15">
        <v>0.223</v>
      </c>
      <c r="F41" s="5"/>
    </row>
    <row r="42" spans="1:6" ht="12" customHeight="1">
      <c r="A42" s="2"/>
      <c r="B42" s="7" t="s">
        <v>191</v>
      </c>
      <c r="C42" s="15">
        <v>0</v>
      </c>
      <c r="D42" s="15">
        <v>0.24299999999999999</v>
      </c>
      <c r="F42" s="5"/>
    </row>
    <row r="43" spans="1:6" ht="12" customHeight="1">
      <c r="A43" s="2"/>
      <c r="B43" s="7" t="s">
        <v>192</v>
      </c>
      <c r="C43" s="15">
        <v>0</v>
      </c>
      <c r="D43" s="15">
        <v>0.313</v>
      </c>
      <c r="F43" s="5"/>
    </row>
    <row r="44" spans="1:6" ht="12" customHeight="1">
      <c r="A44" s="2"/>
      <c r="B44" s="7" t="s">
        <v>193</v>
      </c>
      <c r="C44" s="15">
        <v>0</v>
      </c>
      <c r="D44" s="15">
        <v>0.34399999999999997</v>
      </c>
      <c r="F44" s="5"/>
    </row>
    <row r="45" spans="1:6" ht="12" customHeight="1">
      <c r="A45" s="2"/>
      <c r="B45" s="7" t="s">
        <v>194</v>
      </c>
      <c r="C45" s="15">
        <v>0</v>
      </c>
      <c r="D45" s="15">
        <v>0.75</v>
      </c>
      <c r="F45" s="5"/>
    </row>
    <row r="46" spans="1:6" ht="12" customHeight="1">
      <c r="A46" s="2"/>
      <c r="B46" s="7" t="s">
        <v>195</v>
      </c>
      <c r="C46" s="15">
        <v>0</v>
      </c>
      <c r="D46" s="15">
        <v>0.92</v>
      </c>
      <c r="F46" s="5"/>
    </row>
    <row r="47" spans="1:6" ht="12" customHeight="1">
      <c r="A47" s="2"/>
      <c r="B47" s="7" t="s">
        <v>196</v>
      </c>
      <c r="C47" s="15">
        <v>0</v>
      </c>
      <c r="D47" s="15">
        <v>0.14099999999999999</v>
      </c>
      <c r="F47" s="5"/>
    </row>
    <row r="48" spans="1:6" ht="12" customHeight="1">
      <c r="A48" s="2"/>
      <c r="B48" s="7" t="s">
        <v>197</v>
      </c>
      <c r="C48" s="15">
        <v>0</v>
      </c>
      <c r="D48" s="15">
        <v>0.17299999999999999</v>
      </c>
      <c r="F48" s="5"/>
    </row>
    <row r="49" spans="1:6" ht="12" customHeight="1">
      <c r="A49" s="2"/>
      <c r="B49" s="7" t="s">
        <v>198</v>
      </c>
      <c r="C49" s="15">
        <v>0</v>
      </c>
      <c r="D49" s="15">
        <v>0.20599999999999999</v>
      </c>
      <c r="F49" s="5"/>
    </row>
    <row r="50" spans="1:6" ht="12" customHeight="1">
      <c r="A50" s="2"/>
      <c r="B50" s="7" t="s">
        <v>199</v>
      </c>
      <c r="C50" s="15">
        <v>0</v>
      </c>
      <c r="D50" s="15">
        <v>0.13300000000000001</v>
      </c>
      <c r="F50" s="5"/>
    </row>
    <row r="51" spans="1:6" ht="12" customHeight="1">
      <c r="A51" s="2"/>
      <c r="B51" s="7" t="s">
        <v>200</v>
      </c>
      <c r="C51" s="15">
        <v>0</v>
      </c>
      <c r="D51" s="15">
        <v>0.158</v>
      </c>
      <c r="F51" s="5"/>
    </row>
    <row r="52" spans="1:6" ht="12" customHeight="1">
      <c r="A52" s="2"/>
      <c r="B52" s="7" t="s">
        <v>201</v>
      </c>
      <c r="C52" s="15">
        <v>0</v>
      </c>
      <c r="D52" s="15">
        <v>0.23100000000000001</v>
      </c>
      <c r="F52" s="5"/>
    </row>
    <row r="53" spans="1:6" ht="12" customHeight="1">
      <c r="A53" s="2"/>
      <c r="B53" s="7" t="s">
        <v>202</v>
      </c>
      <c r="C53" s="15">
        <v>0</v>
      </c>
      <c r="D53" s="15">
        <v>0.27100000000000002</v>
      </c>
      <c r="F53" s="5"/>
    </row>
    <row r="54" spans="1:6" ht="12" customHeight="1">
      <c r="A54" s="2"/>
      <c r="B54" s="7" t="s">
        <v>203</v>
      </c>
      <c r="C54" s="15">
        <v>0</v>
      </c>
      <c r="D54" s="15">
        <v>0.33800000000000002</v>
      </c>
      <c r="F54" s="5"/>
    </row>
    <row r="55" spans="1:6" ht="12" customHeight="1">
      <c r="A55" s="2"/>
      <c r="B55" s="7" t="s">
        <v>204</v>
      </c>
      <c r="C55" s="15">
        <v>0</v>
      </c>
      <c r="D55" s="15">
        <v>0.14699999999999999</v>
      </c>
      <c r="F55" s="5"/>
    </row>
    <row r="56" spans="1:6" ht="12" customHeight="1">
      <c r="A56" s="2"/>
      <c r="B56" s="7" t="s">
        <v>205</v>
      </c>
      <c r="C56" s="15">
        <v>0</v>
      </c>
      <c r="D56" s="15">
        <v>0.14699999999999999</v>
      </c>
      <c r="F56" s="5"/>
    </row>
    <row r="57" spans="1:6" ht="12" customHeight="1">
      <c r="A57" s="2"/>
      <c r="B57" s="7" t="s">
        <v>206</v>
      </c>
      <c r="C57" s="15">
        <v>0</v>
      </c>
      <c r="D57" s="15">
        <v>0.16200000000000001</v>
      </c>
      <c r="F57" s="5"/>
    </row>
    <row r="58" spans="1:6" ht="12" customHeight="1">
      <c r="A58" s="2"/>
      <c r="B58" s="7" t="s">
        <v>207</v>
      </c>
      <c r="C58" s="15">
        <v>0</v>
      </c>
      <c r="D58" s="15">
        <v>0.22800000000000001</v>
      </c>
      <c r="F58" s="5"/>
    </row>
    <row r="59" spans="1:6" ht="12" customHeight="1">
      <c r="A59" s="2"/>
      <c r="B59" s="7" t="s">
        <v>208</v>
      </c>
      <c r="C59" s="15">
        <v>0</v>
      </c>
      <c r="D59" s="15">
        <v>0.23499999999999999</v>
      </c>
      <c r="F59" s="5"/>
    </row>
    <row r="60" spans="1:6" ht="12" customHeight="1">
      <c r="A60" s="2"/>
      <c r="B60" s="7" t="s">
        <v>209</v>
      </c>
      <c r="C60" s="15">
        <v>0</v>
      </c>
      <c r="D60" s="15">
        <v>0.14699999999999999</v>
      </c>
      <c r="F60" s="5"/>
    </row>
    <row r="61" spans="1:6" ht="12" customHeight="1">
      <c r="A61" s="2"/>
      <c r="B61" s="7" t="s">
        <v>227</v>
      </c>
      <c r="C61" s="15">
        <v>0</v>
      </c>
      <c r="D61" s="15">
        <v>0.14699999999999999</v>
      </c>
      <c r="F61" s="5"/>
    </row>
    <row r="62" spans="1:6" ht="12" customHeight="1">
      <c r="A62" s="2"/>
      <c r="B62" s="7" t="s">
        <v>210</v>
      </c>
      <c r="C62" s="15">
        <v>0</v>
      </c>
      <c r="D62" s="15">
        <v>0.23499999999999999</v>
      </c>
      <c r="F62" s="5"/>
    </row>
    <row r="63" spans="1:6" ht="12" customHeight="1">
      <c r="A63" s="2"/>
      <c r="B63" s="7" t="s">
        <v>211</v>
      </c>
      <c r="C63" s="15">
        <v>0</v>
      </c>
      <c r="D63" s="15">
        <v>0.30599999999999999</v>
      </c>
      <c r="F63" s="5"/>
    </row>
    <row r="64" spans="1:6" ht="12" customHeight="1">
      <c r="A64" s="2"/>
      <c r="B64" s="7" t="s">
        <v>212</v>
      </c>
      <c r="C64" s="17">
        <v>0</v>
      </c>
      <c r="D64" s="17">
        <v>0.33600000000000002</v>
      </c>
      <c r="F64" s="5"/>
    </row>
    <row r="65" spans="1:6" ht="12" customHeight="1">
      <c r="A65" s="2"/>
      <c r="B65" s="7" t="s">
        <v>213</v>
      </c>
      <c r="C65" s="15">
        <v>0</v>
      </c>
      <c r="D65" s="15">
        <v>0.19800000000000001</v>
      </c>
      <c r="F65" s="5"/>
    </row>
    <row r="66" spans="1:6" ht="12" customHeight="1">
      <c r="A66" s="2"/>
      <c r="B66" s="7" t="s">
        <v>439</v>
      </c>
      <c r="C66" s="15">
        <v>0</v>
      </c>
      <c r="D66" s="15">
        <v>0.124</v>
      </c>
      <c r="F66" s="5"/>
    </row>
    <row r="67" spans="1:6" ht="12" customHeight="1">
      <c r="A67" s="2"/>
      <c r="B67" s="7" t="s">
        <v>440</v>
      </c>
      <c r="C67" s="15">
        <v>0</v>
      </c>
      <c r="D67" s="15">
        <v>0.182</v>
      </c>
      <c r="F67" s="5"/>
    </row>
    <row r="68" spans="1:6" ht="12" customHeight="1">
      <c r="A68" s="2"/>
      <c r="B68" s="7" t="s">
        <v>441</v>
      </c>
      <c r="C68" s="15">
        <v>0</v>
      </c>
      <c r="D68" s="15">
        <v>0.19500000000000001</v>
      </c>
      <c r="F68" s="5"/>
    </row>
    <row r="69" spans="1:6" ht="12" customHeight="1">
      <c r="A69" s="2"/>
      <c r="B69" s="7" t="s">
        <v>442</v>
      </c>
      <c r="C69" s="15">
        <v>0</v>
      </c>
      <c r="D69" s="15">
        <v>0.29099999999999998</v>
      </c>
      <c r="F69" s="5"/>
    </row>
    <row r="70" spans="1:6" ht="12" customHeight="1">
      <c r="A70" s="2"/>
      <c r="B70" s="7" t="s">
        <v>443</v>
      </c>
      <c r="C70" s="15">
        <v>0</v>
      </c>
      <c r="D70" s="15">
        <v>0.28000000000000003</v>
      </c>
      <c r="F70" s="5"/>
    </row>
    <row r="71" spans="1:6" ht="12" customHeight="1">
      <c r="A71" s="2"/>
      <c r="B71" s="7" t="s">
        <v>444</v>
      </c>
      <c r="C71" s="15">
        <v>0</v>
      </c>
      <c r="D71" s="15">
        <v>0.32600000000000001</v>
      </c>
      <c r="F71" s="5"/>
    </row>
    <row r="72" spans="1:6" ht="12" customHeight="1">
      <c r="A72" s="2"/>
      <c r="B72" s="7" t="s">
        <v>445</v>
      </c>
      <c r="C72" s="15">
        <v>0</v>
      </c>
      <c r="D72" s="15">
        <v>0.38400000000000001</v>
      </c>
      <c r="F72" s="5"/>
    </row>
    <row r="73" spans="1:6" ht="12" customHeight="1">
      <c r="A73" s="2"/>
      <c r="B73" s="7" t="s">
        <v>446</v>
      </c>
      <c r="C73" s="15">
        <v>0</v>
      </c>
      <c r="D73" s="15">
        <v>0.47399999999999998</v>
      </c>
      <c r="F73" s="5"/>
    </row>
    <row r="74" spans="1:6" ht="12" customHeight="1">
      <c r="A74" s="2"/>
      <c r="B74" s="7" t="s">
        <v>447</v>
      </c>
      <c r="C74" s="15">
        <v>0</v>
      </c>
      <c r="D74" s="15">
        <v>0.36499999999999999</v>
      </c>
      <c r="F74" s="5"/>
    </row>
    <row r="75" spans="1:6" ht="12" customHeight="1">
      <c r="A75" s="2"/>
      <c r="B75" s="7" t="s">
        <v>448</v>
      </c>
      <c r="C75" s="15">
        <v>0</v>
      </c>
      <c r="D75" s="15">
        <v>0.39300000000000002</v>
      </c>
      <c r="F75" s="5"/>
    </row>
    <row r="76" spans="1:6" ht="12" customHeight="1">
      <c r="A76" s="2"/>
      <c r="B76" s="7" t="s">
        <v>449</v>
      </c>
      <c r="C76" s="15">
        <v>0</v>
      </c>
      <c r="D76" s="15">
        <v>0.42699999999999999</v>
      </c>
      <c r="F76" s="5"/>
    </row>
    <row r="77" spans="1:6" ht="12" customHeight="1">
      <c r="A77" s="2"/>
      <c r="B77" s="7" t="s">
        <v>450</v>
      </c>
      <c r="C77" s="15">
        <v>0</v>
      </c>
      <c r="D77" s="15">
        <v>0.52500000000000002</v>
      </c>
      <c r="F77" s="5"/>
    </row>
    <row r="78" spans="1:6" ht="12" customHeight="1">
      <c r="A78" s="2"/>
      <c r="B78" s="7" t="s">
        <v>214</v>
      </c>
      <c r="C78" s="15">
        <v>0</v>
      </c>
      <c r="D78" s="15">
        <v>0.19800000000000001</v>
      </c>
      <c r="F78" s="5"/>
    </row>
    <row r="79" spans="1:6" ht="12" customHeight="1">
      <c r="A79" s="2"/>
      <c r="B79" s="7" t="s">
        <v>325</v>
      </c>
      <c r="C79" s="15">
        <v>0</v>
      </c>
      <c r="D79" s="15">
        <v>0.192</v>
      </c>
      <c r="F79" s="5"/>
    </row>
    <row r="80" spans="1:6" ht="12" customHeight="1">
      <c r="A80" s="2"/>
      <c r="B80" s="7" t="s">
        <v>326</v>
      </c>
      <c r="C80" s="15">
        <v>0</v>
      </c>
      <c r="D80" s="15">
        <v>0.192</v>
      </c>
      <c r="F80" s="5"/>
    </row>
    <row r="81" spans="1:6" ht="12" customHeight="1">
      <c r="A81" s="2"/>
      <c r="B81" s="7" t="s">
        <v>328</v>
      </c>
      <c r="C81" s="15">
        <v>0</v>
      </c>
      <c r="D81" s="15">
        <v>0.14899999999999999</v>
      </c>
      <c r="F81" s="5"/>
    </row>
    <row r="82" spans="1:6" ht="12" customHeight="1">
      <c r="A82" s="2"/>
      <c r="B82" s="7" t="s">
        <v>329</v>
      </c>
      <c r="C82" s="15">
        <v>0</v>
      </c>
      <c r="D82" s="15">
        <v>9.1999999999999998E-2</v>
      </c>
      <c r="F82" s="5"/>
    </row>
    <row r="83" spans="1:6" ht="12" customHeight="1">
      <c r="A83" s="2"/>
      <c r="B83" s="7" t="s">
        <v>330</v>
      </c>
      <c r="C83" s="15">
        <v>0</v>
      </c>
      <c r="D83" s="15">
        <v>0.08</v>
      </c>
      <c r="F83" s="5"/>
    </row>
    <row r="84" spans="1:6" ht="12" customHeight="1">
      <c r="A84" s="2"/>
      <c r="B84" s="7" t="s">
        <v>331</v>
      </c>
      <c r="C84" s="15">
        <v>0</v>
      </c>
      <c r="D84" s="15">
        <v>0.189</v>
      </c>
      <c r="F84" s="5"/>
    </row>
    <row r="85" spans="1:6" ht="12" customHeight="1">
      <c r="A85" s="2"/>
      <c r="B85" s="7" t="s">
        <v>332</v>
      </c>
      <c r="C85" s="15">
        <v>0</v>
      </c>
      <c r="D85" s="15">
        <v>0.13200000000000001</v>
      </c>
      <c r="F85" s="5"/>
    </row>
    <row r="86" spans="1:6" ht="12" customHeight="1">
      <c r="A86" s="2"/>
      <c r="B86" s="7" t="s">
        <v>333</v>
      </c>
      <c r="C86" s="15">
        <v>0</v>
      </c>
      <c r="D86" s="15">
        <v>0.12</v>
      </c>
      <c r="F86" s="5"/>
    </row>
    <row r="87" spans="1:6" ht="12" customHeight="1">
      <c r="A87" s="2"/>
      <c r="B87" s="7" t="s">
        <v>334</v>
      </c>
      <c r="C87" s="15">
        <v>0</v>
      </c>
      <c r="D87" s="15">
        <v>0.218</v>
      </c>
      <c r="F87" s="5"/>
    </row>
    <row r="88" spans="1:6" ht="12" customHeight="1">
      <c r="A88" s="2"/>
      <c r="B88" s="7" t="s">
        <v>335</v>
      </c>
      <c r="C88" s="15">
        <v>0</v>
      </c>
      <c r="D88" s="15">
        <v>0.161</v>
      </c>
      <c r="F88" s="5"/>
    </row>
    <row r="89" spans="1:6" ht="13.15">
      <c r="A89" s="2"/>
      <c r="B89" s="7" t="s">
        <v>336</v>
      </c>
      <c r="C89" s="15">
        <v>0</v>
      </c>
      <c r="D89" s="15">
        <v>0.14899999999999999</v>
      </c>
      <c r="F89" s="5"/>
    </row>
    <row r="90" spans="1:6">
      <c r="A90" s="2"/>
      <c r="B90" s="7" t="s">
        <v>337</v>
      </c>
      <c r="C90" s="15">
        <v>0</v>
      </c>
      <c r="D90" s="15">
        <v>0.23300000000000001</v>
      </c>
    </row>
    <row r="91" spans="1:6">
      <c r="A91" s="2"/>
      <c r="B91" s="7" t="s">
        <v>338</v>
      </c>
      <c r="C91" s="15">
        <v>0</v>
      </c>
      <c r="D91" s="15">
        <v>0.17599999999999999</v>
      </c>
    </row>
    <row r="92" spans="1:6">
      <c r="A92" s="2"/>
      <c r="B92" s="7" t="s">
        <v>339</v>
      </c>
      <c r="C92" s="15">
        <v>0</v>
      </c>
      <c r="D92" s="15">
        <v>0.16400000000000001</v>
      </c>
    </row>
    <row r="93" spans="1:6">
      <c r="A93" s="2"/>
      <c r="B93" s="7" t="s">
        <v>340</v>
      </c>
      <c r="C93" s="15">
        <v>0</v>
      </c>
      <c r="D93" s="15">
        <v>0.26400000000000001</v>
      </c>
    </row>
    <row r="94" spans="1:6">
      <c r="A94" s="2"/>
      <c r="B94" s="7" t="s">
        <v>341</v>
      </c>
      <c r="C94" s="15">
        <v>0</v>
      </c>
      <c r="D94" s="15">
        <v>0.20699999999999999</v>
      </c>
    </row>
    <row r="95" spans="1:6">
      <c r="A95" s="2"/>
      <c r="B95" s="7" t="s">
        <v>342</v>
      </c>
      <c r="C95" s="15">
        <v>0</v>
      </c>
      <c r="D95" s="15">
        <v>0.19500000000000001</v>
      </c>
    </row>
    <row r="96" spans="1:6">
      <c r="A96" s="2"/>
      <c r="B96" s="7" t="s">
        <v>343</v>
      </c>
      <c r="C96" s="15">
        <v>0</v>
      </c>
      <c r="D96" s="15">
        <v>0.28299999999999997</v>
      </c>
    </row>
    <row r="97" spans="1:4">
      <c r="A97" s="2"/>
      <c r="B97" s="7" t="s">
        <v>344</v>
      </c>
      <c r="C97" s="15">
        <v>0</v>
      </c>
      <c r="D97" s="15">
        <v>0.22600000000000001</v>
      </c>
    </row>
    <row r="98" spans="1:4">
      <c r="A98" s="2"/>
      <c r="B98" s="7" t="s">
        <v>345</v>
      </c>
      <c r="C98" s="15">
        <v>0</v>
      </c>
      <c r="D98" s="15">
        <v>0.214</v>
      </c>
    </row>
    <row r="99" spans="1:4">
      <c r="A99" s="2"/>
      <c r="B99" s="7" t="s">
        <v>346</v>
      </c>
      <c r="C99" s="15">
        <v>0</v>
      </c>
      <c r="D99" s="16">
        <v>0.30299999999999999</v>
      </c>
    </row>
    <row r="100" spans="1:4">
      <c r="A100" s="2"/>
      <c r="B100" s="7" t="s">
        <v>347</v>
      </c>
      <c r="C100" s="15">
        <v>0</v>
      </c>
      <c r="D100" s="16">
        <v>0.21</v>
      </c>
    </row>
    <row r="101" spans="1:4">
      <c r="A101" s="2"/>
      <c r="B101" s="7" t="s">
        <v>348</v>
      </c>
      <c r="C101" s="15">
        <v>0</v>
      </c>
      <c r="D101" s="16">
        <v>0.182</v>
      </c>
    </row>
    <row r="102" spans="1:4" ht="12" customHeight="1">
      <c r="A102" s="2"/>
      <c r="B102" s="7" t="s">
        <v>349</v>
      </c>
      <c r="C102" s="15">
        <v>0</v>
      </c>
      <c r="D102" s="16">
        <v>0.33800000000000002</v>
      </c>
    </row>
    <row r="103" spans="1:4">
      <c r="A103" s="2"/>
      <c r="B103" s="7" t="s">
        <v>350</v>
      </c>
      <c r="C103" s="15">
        <v>0</v>
      </c>
      <c r="D103" s="16">
        <v>0.245</v>
      </c>
    </row>
    <row r="104" spans="1:4">
      <c r="A104" s="2"/>
      <c r="B104" s="7" t="s">
        <v>351</v>
      </c>
      <c r="C104" s="15">
        <v>0</v>
      </c>
      <c r="D104" s="16">
        <v>0.217</v>
      </c>
    </row>
    <row r="105" spans="1:4">
      <c r="A105" s="2"/>
      <c r="B105" s="7" t="s">
        <v>352</v>
      </c>
      <c r="C105" s="15">
        <v>0</v>
      </c>
      <c r="D105" s="16">
        <v>0.374</v>
      </c>
    </row>
    <row r="106" spans="1:4">
      <c r="A106" s="2"/>
      <c r="B106" s="7" t="s">
        <v>353</v>
      </c>
      <c r="C106" s="15">
        <v>0</v>
      </c>
      <c r="D106" s="16">
        <v>0.28100000000000003</v>
      </c>
    </row>
    <row r="107" spans="1:4">
      <c r="A107" s="2"/>
      <c r="B107" s="7" t="s">
        <v>354</v>
      </c>
      <c r="C107" s="15">
        <v>0</v>
      </c>
      <c r="D107" s="16">
        <v>0.253</v>
      </c>
    </row>
    <row r="108" spans="1:4">
      <c r="A108" s="2"/>
      <c r="B108" s="7" t="s">
        <v>355</v>
      </c>
      <c r="C108" s="15">
        <v>0</v>
      </c>
      <c r="D108" s="16">
        <v>0.39300000000000002</v>
      </c>
    </row>
    <row r="109" spans="1:4">
      <c r="A109" s="2"/>
      <c r="B109" s="7" t="s">
        <v>356</v>
      </c>
      <c r="C109" s="15">
        <v>0</v>
      </c>
      <c r="D109" s="16">
        <v>0.3</v>
      </c>
    </row>
    <row r="110" spans="1:4">
      <c r="A110" s="2"/>
      <c r="B110" s="7" t="s">
        <v>357</v>
      </c>
      <c r="C110" s="15">
        <v>0</v>
      </c>
      <c r="D110" s="16">
        <v>0.27200000000000002</v>
      </c>
    </row>
    <row r="111" spans="1:4">
      <c r="A111" s="2"/>
      <c r="B111" s="7" t="s">
        <v>358</v>
      </c>
      <c r="C111" s="15">
        <v>0</v>
      </c>
      <c r="D111" s="16">
        <v>0.41399999999999998</v>
      </c>
    </row>
    <row r="112" spans="1:4">
      <c r="A112" s="2"/>
      <c r="B112" s="7" t="s">
        <v>359</v>
      </c>
      <c r="C112" s="15">
        <v>0</v>
      </c>
      <c r="D112" s="16">
        <v>0.32100000000000001</v>
      </c>
    </row>
    <row r="113" spans="1:4">
      <c r="A113" s="2"/>
      <c r="B113" s="7" t="s">
        <v>360</v>
      </c>
      <c r="C113" s="15">
        <v>0</v>
      </c>
      <c r="D113" s="16">
        <v>0.29299999999999998</v>
      </c>
    </row>
    <row r="114" spans="1:4">
      <c r="A114" s="2"/>
      <c r="B114" s="7" t="s">
        <v>361</v>
      </c>
      <c r="C114" s="15">
        <v>0</v>
      </c>
      <c r="D114" s="16">
        <v>0.42799999999999999</v>
      </c>
    </row>
    <row r="115" spans="1:4">
      <c r="A115" s="2"/>
      <c r="B115" s="7" t="s">
        <v>362</v>
      </c>
      <c r="C115" s="15">
        <v>0</v>
      </c>
      <c r="D115" s="16">
        <v>0.33500000000000002</v>
      </c>
    </row>
    <row r="116" spans="1:4">
      <c r="A116" s="2"/>
      <c r="B116" s="7" t="s">
        <v>363</v>
      </c>
      <c r="C116" s="15">
        <v>0</v>
      </c>
      <c r="D116" s="16">
        <v>0.307</v>
      </c>
    </row>
    <row r="117" spans="1:4">
      <c r="A117" s="2"/>
      <c r="B117" s="7" t="s">
        <v>364</v>
      </c>
      <c r="C117" s="15">
        <v>0</v>
      </c>
      <c r="D117" s="15">
        <v>0.23799999999999999</v>
      </c>
    </row>
    <row r="118" spans="1:4">
      <c r="A118" s="2"/>
      <c r="B118" s="7" t="s">
        <v>365</v>
      </c>
      <c r="C118" s="15">
        <v>0</v>
      </c>
      <c r="D118" s="15">
        <v>0.18099999999999999</v>
      </c>
    </row>
    <row r="119" spans="1:4">
      <c r="A119" s="2"/>
      <c r="B119" s="7" t="s">
        <v>366</v>
      </c>
      <c r="C119" s="15">
        <v>0</v>
      </c>
      <c r="D119" s="15">
        <v>0.16900000000000001</v>
      </c>
    </row>
    <row r="120" spans="1:4" ht="12" customHeight="1">
      <c r="A120" s="2"/>
      <c r="B120" s="7" t="s">
        <v>367</v>
      </c>
      <c r="C120" s="15">
        <v>0</v>
      </c>
      <c r="D120" s="15">
        <v>0.248</v>
      </c>
    </row>
    <row r="121" spans="1:4">
      <c r="A121" s="2"/>
      <c r="B121" s="7" t="s">
        <v>368</v>
      </c>
      <c r="C121" s="15">
        <v>0</v>
      </c>
      <c r="D121" s="15">
        <v>0.191</v>
      </c>
    </row>
    <row r="122" spans="1:4">
      <c r="A122" s="2"/>
      <c r="B122" s="7" t="s">
        <v>369</v>
      </c>
      <c r="C122" s="15">
        <v>0</v>
      </c>
      <c r="D122" s="15">
        <v>0.17899999999999999</v>
      </c>
    </row>
    <row r="123" spans="1:4" ht="12" customHeight="1">
      <c r="A123" s="2"/>
      <c r="B123" s="7" t="s">
        <v>370</v>
      </c>
      <c r="C123" s="15">
        <v>0</v>
      </c>
      <c r="D123" s="15">
        <v>0.26500000000000001</v>
      </c>
    </row>
    <row r="124" spans="1:4" ht="12" customHeight="1">
      <c r="A124" s="2"/>
      <c r="B124" s="7" t="s">
        <v>371</v>
      </c>
      <c r="C124" s="15">
        <v>0</v>
      </c>
      <c r="D124" s="15">
        <v>0.20799999999999999</v>
      </c>
    </row>
    <row r="125" spans="1:4" ht="12.75" customHeight="1">
      <c r="A125" s="2"/>
      <c r="B125" s="7" t="s">
        <v>372</v>
      </c>
      <c r="C125" s="15">
        <v>0</v>
      </c>
      <c r="D125" s="15">
        <v>0.19600000000000001</v>
      </c>
    </row>
    <row r="126" spans="1:4">
      <c r="A126" s="2"/>
      <c r="B126" s="7" t="s">
        <v>373</v>
      </c>
      <c r="C126" s="15">
        <v>0</v>
      </c>
      <c r="D126" s="15">
        <v>0.27700000000000002</v>
      </c>
    </row>
    <row r="127" spans="1:4">
      <c r="A127" s="2"/>
      <c r="B127" s="7" t="s">
        <v>374</v>
      </c>
      <c r="C127" s="15">
        <v>0</v>
      </c>
      <c r="D127" s="15">
        <v>0.22</v>
      </c>
    </row>
    <row r="128" spans="1:4">
      <c r="A128" s="2"/>
      <c r="B128" s="7" t="s">
        <v>375</v>
      </c>
      <c r="C128" s="15">
        <v>0</v>
      </c>
      <c r="D128" s="15">
        <v>0.20799999999999999</v>
      </c>
    </row>
    <row r="129" spans="1:4">
      <c r="A129" s="2"/>
      <c r="B129" s="7" t="s">
        <v>376</v>
      </c>
      <c r="C129" s="15">
        <v>0</v>
      </c>
      <c r="D129" s="15">
        <v>0.30499999999999999</v>
      </c>
    </row>
    <row r="130" spans="1:4">
      <c r="A130" s="2"/>
      <c r="B130" s="7" t="s">
        <v>377</v>
      </c>
      <c r="C130" s="15">
        <v>0</v>
      </c>
      <c r="D130" s="15">
        <v>0.248</v>
      </c>
    </row>
    <row r="131" spans="1:4">
      <c r="A131" s="2"/>
      <c r="B131" s="7" t="s">
        <v>378</v>
      </c>
      <c r="C131" s="15">
        <v>0</v>
      </c>
      <c r="D131" s="15">
        <v>0.23599999999999999</v>
      </c>
    </row>
    <row r="132" spans="1:4">
      <c r="A132" s="2"/>
      <c r="B132" s="7" t="s">
        <v>379</v>
      </c>
      <c r="C132" s="15">
        <v>0</v>
      </c>
      <c r="D132" s="15">
        <v>0.313</v>
      </c>
    </row>
    <row r="133" spans="1:4">
      <c r="A133" s="2"/>
      <c r="B133" s="7" t="s">
        <v>380</v>
      </c>
      <c r="C133" s="15">
        <v>0</v>
      </c>
      <c r="D133" s="15">
        <v>0.25600000000000001</v>
      </c>
    </row>
    <row r="134" spans="1:4">
      <c r="A134" s="2"/>
      <c r="B134" s="7" t="s">
        <v>381</v>
      </c>
      <c r="C134" s="15">
        <v>0</v>
      </c>
      <c r="D134" s="15">
        <v>0.24399999999999999</v>
      </c>
    </row>
    <row r="135" spans="1:4">
      <c r="A135" s="2"/>
      <c r="B135" s="7" t="s">
        <v>382</v>
      </c>
      <c r="C135" s="15">
        <v>0</v>
      </c>
      <c r="D135" s="16">
        <v>0.23799999999999999</v>
      </c>
    </row>
    <row r="136" spans="1:4">
      <c r="A136" s="2"/>
      <c r="B136" s="7" t="s">
        <v>383</v>
      </c>
      <c r="C136" s="15">
        <v>0</v>
      </c>
      <c r="D136" s="16">
        <v>0.18099999999999999</v>
      </c>
    </row>
    <row r="137" spans="1:4">
      <c r="A137" s="2"/>
      <c r="B137" s="7" t="s">
        <v>384</v>
      </c>
      <c r="C137" s="15">
        <v>0</v>
      </c>
      <c r="D137" s="16">
        <v>0.16900000000000001</v>
      </c>
    </row>
    <row r="138" spans="1:4">
      <c r="A138" s="2"/>
      <c r="B138" s="7" t="s">
        <v>385</v>
      </c>
      <c r="C138" s="15">
        <v>0</v>
      </c>
      <c r="D138" s="16">
        <v>0.248</v>
      </c>
    </row>
    <row r="139" spans="1:4">
      <c r="A139" s="2"/>
      <c r="B139" s="7" t="s">
        <v>386</v>
      </c>
      <c r="C139" s="15">
        <v>0</v>
      </c>
      <c r="D139" s="16">
        <v>0.191</v>
      </c>
    </row>
    <row r="140" spans="1:4">
      <c r="A140" s="2"/>
      <c r="B140" s="7" t="s">
        <v>387</v>
      </c>
      <c r="C140" s="15">
        <v>0</v>
      </c>
      <c r="D140" s="16">
        <v>0.17899999999999999</v>
      </c>
    </row>
    <row r="141" spans="1:4">
      <c r="A141" s="2"/>
      <c r="B141" s="7" t="s">
        <v>388</v>
      </c>
      <c r="C141" s="15">
        <v>0</v>
      </c>
      <c r="D141" s="16">
        <v>0.26500000000000001</v>
      </c>
    </row>
    <row r="142" spans="1:4">
      <c r="A142" s="2"/>
      <c r="B142" s="7" t="s">
        <v>389</v>
      </c>
      <c r="C142" s="15">
        <v>0</v>
      </c>
      <c r="D142" s="16">
        <v>0.20799999999999999</v>
      </c>
    </row>
    <row r="143" spans="1:4">
      <c r="A143" s="2"/>
      <c r="B143" s="7" t="s">
        <v>390</v>
      </c>
      <c r="C143" s="15">
        <v>0</v>
      </c>
      <c r="D143" s="16">
        <v>0.19600000000000001</v>
      </c>
    </row>
    <row r="144" spans="1:4">
      <c r="B144" s="7" t="s">
        <v>391</v>
      </c>
      <c r="C144" s="15">
        <v>0</v>
      </c>
      <c r="D144" s="16">
        <v>0.27700000000000002</v>
      </c>
    </row>
    <row r="145" spans="2:12">
      <c r="B145" s="7" t="s">
        <v>392</v>
      </c>
      <c r="C145" s="15">
        <v>0</v>
      </c>
      <c r="D145" s="16">
        <v>0.22</v>
      </c>
    </row>
    <row r="146" spans="2:12">
      <c r="B146" s="7" t="s">
        <v>393</v>
      </c>
      <c r="C146" s="15">
        <v>0</v>
      </c>
      <c r="D146" s="16">
        <v>0.20799999999999999</v>
      </c>
    </row>
    <row r="147" spans="2:12">
      <c r="B147" s="7" t="s">
        <v>394</v>
      </c>
      <c r="C147" s="15">
        <v>0</v>
      </c>
      <c r="D147" s="16">
        <v>0.30499999999999999</v>
      </c>
    </row>
    <row r="148" spans="2:12">
      <c r="B148" s="7" t="s">
        <v>395</v>
      </c>
      <c r="C148" s="15">
        <v>0</v>
      </c>
      <c r="D148" s="16">
        <v>0.248</v>
      </c>
    </row>
    <row r="149" spans="2:12">
      <c r="B149" s="7" t="s">
        <v>396</v>
      </c>
      <c r="C149" s="15">
        <v>0</v>
      </c>
      <c r="D149" s="16">
        <v>0.23599999999999999</v>
      </c>
    </row>
    <row r="150" spans="2:12">
      <c r="B150" s="7" t="s">
        <v>397</v>
      </c>
      <c r="C150" s="15">
        <v>0</v>
      </c>
      <c r="D150" s="16">
        <v>0.313</v>
      </c>
      <c r="K150" s="16"/>
      <c r="L150" s="16"/>
    </row>
    <row r="151" spans="2:12">
      <c r="B151" s="7" t="s">
        <v>398</v>
      </c>
      <c r="C151" s="15">
        <v>0</v>
      </c>
      <c r="D151" s="16">
        <v>0.25600000000000001</v>
      </c>
      <c r="K151" s="16"/>
      <c r="L151" s="16"/>
    </row>
    <row r="152" spans="2:12">
      <c r="B152" s="7" t="s">
        <v>399</v>
      </c>
      <c r="C152" s="15">
        <v>0</v>
      </c>
      <c r="D152" s="16">
        <v>0.24399999999999999</v>
      </c>
      <c r="K152" s="16"/>
      <c r="L152" s="16"/>
    </row>
    <row r="153" spans="2:12" ht="12" customHeight="1">
      <c r="B153" s="7" t="s">
        <v>400</v>
      </c>
      <c r="C153" s="15">
        <v>0</v>
      </c>
      <c r="D153" s="15">
        <v>0.16</v>
      </c>
      <c r="K153" s="16"/>
      <c r="L153" s="16"/>
    </row>
    <row r="154" spans="2:12">
      <c r="B154" s="7" t="s">
        <v>401</v>
      </c>
      <c r="C154" s="15">
        <v>0</v>
      </c>
      <c r="D154" s="15">
        <v>0.13800000000000001</v>
      </c>
      <c r="K154" s="16"/>
      <c r="L154" s="16"/>
    </row>
    <row r="155" spans="2:12">
      <c r="B155" s="7" t="s">
        <v>402</v>
      </c>
      <c r="C155" s="15">
        <v>0</v>
      </c>
      <c r="D155" s="15">
        <v>0.218</v>
      </c>
      <c r="K155" s="16"/>
      <c r="L155" s="16"/>
    </row>
    <row r="156" spans="2:12">
      <c r="B156" s="7" t="s">
        <v>403</v>
      </c>
      <c r="C156" s="15">
        <v>0</v>
      </c>
      <c r="D156" s="15">
        <v>0.20100000000000001</v>
      </c>
      <c r="K156" s="16"/>
      <c r="L156" s="16"/>
    </row>
    <row r="157" spans="2:12">
      <c r="B157" s="7" t="s">
        <v>404</v>
      </c>
      <c r="C157" s="15">
        <v>0</v>
      </c>
      <c r="D157" s="15">
        <v>0.27300000000000002</v>
      </c>
      <c r="K157" s="16"/>
      <c r="L157" s="16"/>
    </row>
    <row r="158" spans="2:12">
      <c r="B158" s="7" t="s">
        <v>405</v>
      </c>
      <c r="C158" s="15">
        <v>0</v>
      </c>
      <c r="D158" s="15">
        <v>0.25600000000000001</v>
      </c>
      <c r="K158" s="16"/>
      <c r="L158" s="16"/>
    </row>
    <row r="159" spans="2:12">
      <c r="B159" s="7" t="s">
        <v>406</v>
      </c>
      <c r="C159" s="15">
        <v>0</v>
      </c>
      <c r="D159" s="15">
        <v>0.41899999999999998</v>
      </c>
      <c r="K159" s="16"/>
      <c r="L159" s="16"/>
    </row>
    <row r="160" spans="2:12">
      <c r="B160" s="7" t="s">
        <v>407</v>
      </c>
      <c r="C160" s="15">
        <v>0</v>
      </c>
      <c r="D160" s="15">
        <v>0.40200000000000002</v>
      </c>
    </row>
    <row r="161" spans="2:4" ht="12" customHeight="1">
      <c r="B161" s="7" t="s">
        <v>451</v>
      </c>
      <c r="C161" s="15">
        <v>0</v>
      </c>
      <c r="D161" s="15">
        <v>0.124</v>
      </c>
    </row>
    <row r="162" spans="2:4">
      <c r="B162" s="7" t="s">
        <v>452</v>
      </c>
      <c r="C162" s="15">
        <v>0</v>
      </c>
      <c r="D162" s="15">
        <v>0.182</v>
      </c>
    </row>
    <row r="163" spans="2:4">
      <c r="B163" s="7" t="s">
        <v>453</v>
      </c>
      <c r="C163" s="15">
        <v>0</v>
      </c>
      <c r="D163" s="15">
        <v>0.19500000000000001</v>
      </c>
    </row>
    <row r="164" spans="2:4">
      <c r="B164" s="7" t="s">
        <v>454</v>
      </c>
      <c r="C164" s="15">
        <v>0</v>
      </c>
      <c r="D164" s="15">
        <v>0.29099999999999998</v>
      </c>
    </row>
    <row r="165" spans="2:4">
      <c r="B165" s="7" t="s">
        <v>455</v>
      </c>
      <c r="C165" s="15">
        <v>0</v>
      </c>
      <c r="D165" s="15">
        <v>0.28000000000000003</v>
      </c>
    </row>
    <row r="166" spans="2:4">
      <c r="B166" s="7" t="s">
        <v>456</v>
      </c>
      <c r="C166" s="15">
        <v>0</v>
      </c>
      <c r="D166" s="15">
        <v>0.32600000000000001</v>
      </c>
    </row>
    <row r="167" spans="2:4">
      <c r="B167" s="7" t="s">
        <v>457</v>
      </c>
      <c r="C167" s="15">
        <v>0</v>
      </c>
      <c r="D167" s="15">
        <v>0.38400000000000001</v>
      </c>
    </row>
    <row r="168" spans="2:4" ht="12" customHeight="1">
      <c r="B168" s="7" t="s">
        <v>458</v>
      </c>
      <c r="C168" s="15">
        <v>0</v>
      </c>
      <c r="D168" s="15">
        <v>0.47399999999999998</v>
      </c>
    </row>
    <row r="169" spans="2:4">
      <c r="B169" s="7" t="s">
        <v>459</v>
      </c>
      <c r="C169" s="15">
        <v>0</v>
      </c>
      <c r="D169" s="15">
        <v>0.36499999999999999</v>
      </c>
    </row>
    <row r="170" spans="2:4">
      <c r="B170" s="7" t="s">
        <v>460</v>
      </c>
      <c r="C170" s="15">
        <v>0</v>
      </c>
      <c r="D170" s="15">
        <v>0.39300000000000002</v>
      </c>
    </row>
    <row r="171" spans="2:4">
      <c r="B171" s="7" t="s">
        <v>461</v>
      </c>
      <c r="C171" s="15">
        <v>0</v>
      </c>
      <c r="D171" s="15">
        <v>0.42699999999999999</v>
      </c>
    </row>
    <row r="172" spans="2:4">
      <c r="B172" s="7" t="s">
        <v>462</v>
      </c>
      <c r="C172" s="15">
        <v>0</v>
      </c>
      <c r="D172" s="15">
        <v>0.52500000000000002</v>
      </c>
    </row>
    <row r="176" spans="2:4" ht="12" customHeight="1"/>
    <row r="188" ht="12" customHeight="1"/>
    <row r="202" spans="2:4" ht="12" customHeight="1"/>
    <row r="203" spans="2:4" ht="12" customHeight="1">
      <c r="B203" s="160" t="s">
        <v>95</v>
      </c>
      <c r="C203" s="160"/>
      <c r="D203" s="160"/>
    </row>
    <row r="204" spans="2:4">
      <c r="B204" s="157"/>
      <c r="C204" s="157"/>
      <c r="D204" s="157"/>
    </row>
    <row r="205" spans="2:4">
      <c r="B205" s="6" t="s">
        <v>22</v>
      </c>
      <c r="C205" s="14" t="s">
        <v>2</v>
      </c>
      <c r="D205" s="14" t="s">
        <v>3</v>
      </c>
    </row>
    <row r="206" spans="2:4">
      <c r="B206" s="7" t="s">
        <v>518</v>
      </c>
      <c r="C206" s="15">
        <v>0</v>
      </c>
      <c r="D206" s="15">
        <v>2.1999999999999999E-2</v>
      </c>
    </row>
    <row r="207" spans="2:4">
      <c r="B207" s="3" t="s">
        <v>519</v>
      </c>
      <c r="C207" s="15">
        <v>0</v>
      </c>
      <c r="D207" s="15">
        <v>0.03</v>
      </c>
    </row>
    <row r="208" spans="2:4">
      <c r="B208" s="7" t="s">
        <v>520</v>
      </c>
      <c r="C208" s="15">
        <v>0</v>
      </c>
      <c r="D208" s="15">
        <v>0.06</v>
      </c>
    </row>
    <row r="209" spans="2:4">
      <c r="B209" s="7" t="s">
        <v>521</v>
      </c>
      <c r="C209" s="15">
        <v>0</v>
      </c>
      <c r="D209" s="15">
        <v>8.5999999999999993E-2</v>
      </c>
    </row>
    <row r="210" spans="2:4">
      <c r="B210" s="7" t="s">
        <v>522</v>
      </c>
      <c r="C210" s="15">
        <v>0</v>
      </c>
      <c r="D210" s="15">
        <v>0.125</v>
      </c>
    </row>
    <row r="211" spans="2:4">
      <c r="B211" s="7" t="s">
        <v>523</v>
      </c>
      <c r="C211" s="15">
        <v>0</v>
      </c>
      <c r="D211" s="15">
        <v>0.185</v>
      </c>
    </row>
    <row r="212" spans="2:4">
      <c r="B212" s="7" t="s">
        <v>524</v>
      </c>
      <c r="C212" s="15">
        <v>0</v>
      </c>
      <c r="D212" s="15">
        <v>2.1999999999999999E-2</v>
      </c>
    </row>
    <row r="213" spans="2:4">
      <c r="B213" s="7" t="s">
        <v>525</v>
      </c>
      <c r="C213" s="15">
        <v>0</v>
      </c>
      <c r="D213" s="15">
        <v>0.03</v>
      </c>
    </row>
    <row r="214" spans="2:4">
      <c r="B214" s="7" t="s">
        <v>526</v>
      </c>
      <c r="C214" s="15">
        <v>0</v>
      </c>
      <c r="D214" s="15">
        <v>0.06</v>
      </c>
    </row>
    <row r="215" spans="2:4">
      <c r="B215" s="7" t="s">
        <v>527</v>
      </c>
      <c r="C215" s="15">
        <v>0</v>
      </c>
      <c r="D215" s="15">
        <v>8.5999999999999993E-2</v>
      </c>
    </row>
    <row r="216" spans="2:4">
      <c r="B216" s="7" t="s">
        <v>528</v>
      </c>
      <c r="C216" s="15">
        <v>0</v>
      </c>
      <c r="D216" s="15">
        <v>0.125</v>
      </c>
    </row>
    <row r="217" spans="2:4">
      <c r="B217" s="7" t="s">
        <v>529</v>
      </c>
      <c r="C217" s="15">
        <v>0</v>
      </c>
      <c r="D217" s="15">
        <v>0.185</v>
      </c>
    </row>
    <row r="218" spans="2:4">
      <c r="B218" s="7" t="s">
        <v>267</v>
      </c>
      <c r="C218" s="15">
        <v>0</v>
      </c>
      <c r="D218" s="15">
        <v>4.2000000000000003E-2</v>
      </c>
    </row>
    <row r="219" spans="2:4">
      <c r="B219" s="7" t="s">
        <v>268</v>
      </c>
      <c r="C219" s="15">
        <v>0</v>
      </c>
      <c r="D219" s="15">
        <v>5.8000000000000003E-2</v>
      </c>
    </row>
    <row r="220" spans="2:4">
      <c r="B220" s="7" t="s">
        <v>269</v>
      </c>
      <c r="C220" s="15">
        <v>0</v>
      </c>
      <c r="D220" s="15">
        <v>9.7000000000000003E-2</v>
      </c>
    </row>
    <row r="221" spans="2:4">
      <c r="B221" s="7" t="s">
        <v>270</v>
      </c>
      <c r="C221" s="15">
        <v>0</v>
      </c>
      <c r="D221" s="15">
        <v>0.11600000000000001</v>
      </c>
    </row>
    <row r="222" spans="2:4">
      <c r="B222" s="7" t="s">
        <v>271</v>
      </c>
      <c r="C222" s="15">
        <v>0</v>
      </c>
      <c r="D222" s="15">
        <v>0.161</v>
      </c>
    </row>
    <row r="223" spans="2:4">
      <c r="B223" s="7" t="s">
        <v>272</v>
      </c>
      <c r="C223" s="15">
        <v>0</v>
      </c>
      <c r="D223" s="15">
        <v>0.21299999999999999</v>
      </c>
    </row>
    <row r="224" spans="2:4">
      <c r="B224" s="7" t="s">
        <v>273</v>
      </c>
      <c r="C224" s="15">
        <v>0</v>
      </c>
      <c r="D224" s="15">
        <v>0.12</v>
      </c>
    </row>
    <row r="225" spans="2:4">
      <c r="B225" s="7" t="s">
        <v>274</v>
      </c>
      <c r="C225" s="15">
        <v>0</v>
      </c>
      <c r="D225" s="15">
        <v>0.12</v>
      </c>
    </row>
    <row r="226" spans="2:4">
      <c r="B226" s="7" t="s">
        <v>275</v>
      </c>
      <c r="C226" s="15">
        <v>0</v>
      </c>
      <c r="D226" s="15">
        <v>0.2</v>
      </c>
    </row>
    <row r="227" spans="2:4">
      <c r="B227" s="7" t="s">
        <v>276</v>
      </c>
      <c r="C227" s="15">
        <v>0</v>
      </c>
      <c r="D227" s="15">
        <v>0.22</v>
      </c>
    </row>
    <row r="228" spans="2:4">
      <c r="B228" s="7" t="s">
        <v>277</v>
      </c>
      <c r="C228" s="15">
        <v>0</v>
      </c>
      <c r="D228" s="15">
        <v>0.28999999999999998</v>
      </c>
    </row>
    <row r="229" spans="2:4">
      <c r="B229" s="7" t="s">
        <v>278</v>
      </c>
      <c r="C229" s="15">
        <v>0</v>
      </c>
      <c r="D229" s="15">
        <v>0.32100000000000001</v>
      </c>
    </row>
    <row r="230" spans="2:4">
      <c r="B230" s="7" t="s">
        <v>279</v>
      </c>
      <c r="C230" s="15">
        <v>0</v>
      </c>
      <c r="D230" s="15">
        <v>0.17</v>
      </c>
    </row>
    <row r="231" spans="2:4">
      <c r="B231" s="7" t="s">
        <v>280</v>
      </c>
      <c r="C231" s="15">
        <v>0</v>
      </c>
      <c r="D231" s="15">
        <v>4.7E-2</v>
      </c>
    </row>
    <row r="232" spans="2:4">
      <c r="B232" s="7" t="s">
        <v>281</v>
      </c>
      <c r="C232" s="15">
        <v>0</v>
      </c>
      <c r="D232" s="15">
        <v>6.4000000000000001E-2</v>
      </c>
    </row>
    <row r="233" spans="2:4">
      <c r="B233" s="7" t="s">
        <v>282</v>
      </c>
      <c r="C233" s="15">
        <v>0</v>
      </c>
      <c r="D233" s="15">
        <v>0.113</v>
      </c>
    </row>
    <row r="234" spans="2:4">
      <c r="B234" s="7" t="s">
        <v>283</v>
      </c>
      <c r="C234" s="15">
        <v>0</v>
      </c>
      <c r="D234" s="15">
        <v>0.14499999999999999</v>
      </c>
    </row>
    <row r="235" spans="2:4">
      <c r="B235" s="7" t="s">
        <v>284</v>
      </c>
      <c r="C235" s="15">
        <v>0</v>
      </c>
      <c r="D235" s="15">
        <v>0.17799999999999999</v>
      </c>
    </row>
    <row r="236" spans="2:4">
      <c r="B236" s="7" t="s">
        <v>285</v>
      </c>
      <c r="C236" s="15">
        <v>0</v>
      </c>
      <c r="D236" s="15">
        <v>0.105</v>
      </c>
    </row>
    <row r="237" spans="2:4">
      <c r="B237" s="7" t="s">
        <v>286</v>
      </c>
      <c r="C237" s="15">
        <v>0</v>
      </c>
      <c r="D237" s="15">
        <v>0.13</v>
      </c>
    </row>
    <row r="238" spans="2:4">
      <c r="B238" s="7" t="s">
        <v>287</v>
      </c>
      <c r="C238" s="15">
        <v>0</v>
      </c>
      <c r="D238" s="15">
        <v>0.20300000000000001</v>
      </c>
    </row>
    <row r="239" spans="2:4">
      <c r="B239" s="7" t="s">
        <v>288</v>
      </c>
      <c r="C239" s="15">
        <v>0</v>
      </c>
      <c r="D239" s="15">
        <v>0.24299999999999999</v>
      </c>
    </row>
    <row r="240" spans="2:4">
      <c r="B240" s="7" t="s">
        <v>289</v>
      </c>
      <c r="C240" s="15">
        <v>0</v>
      </c>
      <c r="D240" s="15">
        <v>0.31</v>
      </c>
    </row>
    <row r="241" spans="2:4">
      <c r="B241" s="7" t="s">
        <v>290</v>
      </c>
      <c r="C241" s="15">
        <v>0</v>
      </c>
      <c r="D241" s="15">
        <v>0.124</v>
      </c>
    </row>
    <row r="242" spans="2:4">
      <c r="B242" s="7" t="s">
        <v>291</v>
      </c>
      <c r="C242" s="15">
        <v>0</v>
      </c>
      <c r="D242" s="15">
        <v>0.124</v>
      </c>
    </row>
    <row r="243" spans="2:4">
      <c r="B243" s="7" t="s">
        <v>292</v>
      </c>
      <c r="C243" s="15">
        <v>0</v>
      </c>
      <c r="D243" s="15">
        <v>0.13900000000000001</v>
      </c>
    </row>
    <row r="244" spans="2:4">
      <c r="B244" s="7" t="s">
        <v>293</v>
      </c>
      <c r="C244" s="15">
        <v>0</v>
      </c>
      <c r="D244" s="15">
        <v>0.20499999999999999</v>
      </c>
    </row>
    <row r="245" spans="2:4">
      <c r="B245" s="7" t="s">
        <v>294</v>
      </c>
      <c r="C245" s="15">
        <v>0</v>
      </c>
      <c r="D245" s="15">
        <v>0.21199999999999999</v>
      </c>
    </row>
    <row r="246" spans="2:4">
      <c r="B246" s="7" t="s">
        <v>295</v>
      </c>
      <c r="C246" s="15">
        <v>0</v>
      </c>
      <c r="D246" s="15">
        <v>0.124</v>
      </c>
    </row>
    <row r="247" spans="2:4">
      <c r="B247" s="7" t="s">
        <v>296</v>
      </c>
      <c r="C247" s="15">
        <v>0</v>
      </c>
      <c r="D247" s="15">
        <v>0.124</v>
      </c>
    </row>
    <row r="248" spans="2:4">
      <c r="B248" s="7" t="s">
        <v>297</v>
      </c>
      <c r="C248" s="15">
        <v>0</v>
      </c>
      <c r="D248" s="15">
        <v>0.21199999999999999</v>
      </c>
    </row>
    <row r="249" spans="2:4">
      <c r="B249" s="7" t="s">
        <v>298</v>
      </c>
      <c r="C249" s="15">
        <v>0</v>
      </c>
      <c r="D249" s="15">
        <v>0.28299999999999997</v>
      </c>
    </row>
    <row r="250" spans="2:4">
      <c r="B250" s="7" t="s">
        <v>299</v>
      </c>
      <c r="C250" s="15">
        <v>0</v>
      </c>
      <c r="D250" s="15">
        <v>0.313</v>
      </c>
    </row>
    <row r="251" spans="2:4">
      <c r="B251" s="7" t="s">
        <v>297</v>
      </c>
      <c r="C251" s="15">
        <v>0</v>
      </c>
      <c r="D251" s="15">
        <v>0.17</v>
      </c>
    </row>
    <row r="252" spans="2:4">
      <c r="B252" s="7" t="s">
        <v>464</v>
      </c>
      <c r="C252" s="15">
        <v>0</v>
      </c>
      <c r="D252" s="15">
        <v>0.16400000000000001</v>
      </c>
    </row>
    <row r="253" spans="2:4">
      <c r="B253" s="7" t="s">
        <v>465</v>
      </c>
      <c r="C253" s="15">
        <v>0</v>
      </c>
      <c r="D253" s="15">
        <v>0.16400000000000001</v>
      </c>
    </row>
    <row r="254" spans="2:4">
      <c r="B254" s="7" t="s">
        <v>300</v>
      </c>
      <c r="C254" s="15">
        <v>0</v>
      </c>
      <c r="D254" s="15">
        <v>7.8E-2</v>
      </c>
    </row>
    <row r="255" spans="2:4">
      <c r="B255" s="7" t="s">
        <v>301</v>
      </c>
      <c r="C255" s="15">
        <v>0</v>
      </c>
      <c r="D255" s="15">
        <v>9.6000000000000002E-2</v>
      </c>
    </row>
    <row r="256" spans="2:4">
      <c r="B256" s="7" t="s">
        <v>302</v>
      </c>
      <c r="C256" s="15">
        <v>0</v>
      </c>
      <c r="D256" s="15">
        <v>0.13700000000000001</v>
      </c>
    </row>
    <row r="257" spans="2:4">
      <c r="B257" s="7" t="s">
        <v>303</v>
      </c>
      <c r="C257" s="15">
        <v>0</v>
      </c>
      <c r="D257" s="15">
        <v>0.18</v>
      </c>
    </row>
    <row r="258" spans="2:4">
      <c r="B258" s="7" t="s">
        <v>304</v>
      </c>
      <c r="C258" s="15">
        <v>0</v>
      </c>
      <c r="D258" s="15">
        <v>0.224</v>
      </c>
    </row>
    <row r="259" spans="2:4">
      <c r="B259" s="7" t="s">
        <v>306</v>
      </c>
      <c r="C259" s="15">
        <v>0</v>
      </c>
      <c r="D259" s="15">
        <v>0.12</v>
      </c>
    </row>
    <row r="260" spans="2:4">
      <c r="B260" s="7" t="s">
        <v>305</v>
      </c>
      <c r="C260" s="15">
        <v>0</v>
      </c>
      <c r="D260" s="15">
        <v>0.12</v>
      </c>
    </row>
    <row r="261" spans="2:4">
      <c r="B261" s="7" t="s">
        <v>307</v>
      </c>
      <c r="C261" s="15">
        <v>0</v>
      </c>
      <c r="D261" s="15">
        <v>0.2</v>
      </c>
    </row>
    <row r="262" spans="2:4">
      <c r="B262" s="7" t="s">
        <v>308</v>
      </c>
      <c r="C262" s="15">
        <v>0</v>
      </c>
      <c r="D262" s="15">
        <v>0.22</v>
      </c>
    </row>
    <row r="263" spans="2:4">
      <c r="B263" s="7" t="s">
        <v>309</v>
      </c>
      <c r="C263" s="15">
        <v>0</v>
      </c>
      <c r="D263" s="15">
        <v>0.28999999999999998</v>
      </c>
    </row>
    <row r="264" spans="2:4">
      <c r="B264" s="7" t="s">
        <v>310</v>
      </c>
      <c r="C264" s="15">
        <v>0</v>
      </c>
      <c r="D264" s="15">
        <v>0.14799999999999999</v>
      </c>
    </row>
    <row r="265" spans="2:4">
      <c r="B265" s="7" t="s">
        <v>311</v>
      </c>
      <c r="C265" s="15">
        <v>0</v>
      </c>
      <c r="D265" s="15">
        <v>0.28000000000000003</v>
      </c>
    </row>
    <row r="266" spans="2:4">
      <c r="B266" s="7" t="s">
        <v>312</v>
      </c>
      <c r="C266" s="15">
        <v>0</v>
      </c>
      <c r="D266" s="15">
        <v>0.36</v>
      </c>
    </row>
    <row r="267" spans="2:4">
      <c r="B267" s="7" t="s">
        <v>313</v>
      </c>
      <c r="C267" s="15">
        <v>0</v>
      </c>
      <c r="D267" s="15">
        <v>0.39700000000000002</v>
      </c>
    </row>
    <row r="268" spans="2:4">
      <c r="B268" s="4" t="s">
        <v>408</v>
      </c>
      <c r="C268" s="17">
        <v>0</v>
      </c>
      <c r="D268" s="17">
        <v>6.0999999999999999E-2</v>
      </c>
    </row>
    <row r="269" spans="2:4">
      <c r="B269" s="4" t="s">
        <v>409</v>
      </c>
      <c r="C269" s="17">
        <v>0</v>
      </c>
      <c r="D269" s="17">
        <v>0.10100000000000001</v>
      </c>
    </row>
    <row r="270" spans="2:4">
      <c r="B270" s="4" t="s">
        <v>410</v>
      </c>
      <c r="C270" s="17">
        <v>0</v>
      </c>
      <c r="D270" s="17">
        <v>0.13100000000000001</v>
      </c>
    </row>
    <row r="271" spans="2:4">
      <c r="B271" s="4" t="s">
        <v>411</v>
      </c>
      <c r="C271" s="17">
        <v>0</v>
      </c>
      <c r="D271" s="17">
        <v>0.14499999999999999</v>
      </c>
    </row>
    <row r="272" spans="2:4">
      <c r="B272" s="4" t="s">
        <v>412</v>
      </c>
      <c r="C272" s="17">
        <v>0</v>
      </c>
      <c r="D272" s="17">
        <v>0.17599999999999999</v>
      </c>
    </row>
    <row r="273" spans="2:4">
      <c r="B273" s="4" t="s">
        <v>413</v>
      </c>
      <c r="C273" s="17">
        <v>0</v>
      </c>
      <c r="D273" s="17">
        <v>0.19600000000000001</v>
      </c>
    </row>
    <row r="274" spans="2:4">
      <c r="B274" s="4" t="s">
        <v>414</v>
      </c>
      <c r="C274" s="17">
        <v>0</v>
      </c>
      <c r="D274" s="17">
        <v>0.1</v>
      </c>
    </row>
    <row r="275" spans="2:4">
      <c r="B275" s="4" t="s">
        <v>415</v>
      </c>
      <c r="C275" s="17">
        <v>0</v>
      </c>
      <c r="D275" s="17">
        <v>0.13500000000000001</v>
      </c>
    </row>
    <row r="276" spans="2:4">
      <c r="B276" s="4" t="s">
        <v>416</v>
      </c>
      <c r="C276" s="17">
        <v>0</v>
      </c>
      <c r="D276" s="17">
        <v>0.17100000000000001</v>
      </c>
    </row>
    <row r="277" spans="2:4">
      <c r="B277" s="4" t="s">
        <v>417</v>
      </c>
      <c r="C277" s="17">
        <v>0</v>
      </c>
      <c r="D277" s="17">
        <v>0.19</v>
      </c>
    </row>
    <row r="278" spans="2:4">
      <c r="B278" s="4" t="s">
        <v>418</v>
      </c>
      <c r="C278" s="17">
        <v>0</v>
      </c>
      <c r="D278" s="17">
        <v>0.21099999999999999</v>
      </c>
    </row>
    <row r="279" spans="2:4">
      <c r="B279" s="4" t="s">
        <v>419</v>
      </c>
      <c r="C279" s="17">
        <v>0</v>
      </c>
      <c r="D279" s="17">
        <v>0.22500000000000001</v>
      </c>
    </row>
    <row r="280" spans="2:4">
      <c r="B280" s="4" t="s">
        <v>420</v>
      </c>
      <c r="C280" s="17">
        <v>0</v>
      </c>
      <c r="D280" s="17">
        <v>0.151</v>
      </c>
    </row>
    <row r="281" spans="2:4">
      <c r="B281" s="4" t="s">
        <v>421</v>
      </c>
      <c r="C281" s="17">
        <v>0</v>
      </c>
      <c r="D281" s="17">
        <v>0.161</v>
      </c>
    </row>
    <row r="282" spans="2:4">
      <c r="B282" s="4" t="s">
        <v>422</v>
      </c>
      <c r="C282" s="17">
        <v>0</v>
      </c>
      <c r="D282" s="17">
        <v>0.17799999999999999</v>
      </c>
    </row>
    <row r="283" spans="2:4">
      <c r="B283" s="4" t="s">
        <v>423</v>
      </c>
      <c r="C283" s="17">
        <v>0</v>
      </c>
      <c r="D283" s="17">
        <v>0.19</v>
      </c>
    </row>
    <row r="284" spans="2:4">
      <c r="B284" s="4" t="s">
        <v>424</v>
      </c>
      <c r="C284" s="17">
        <v>0</v>
      </c>
      <c r="D284" s="17">
        <v>0.218</v>
      </c>
    </row>
    <row r="285" spans="2:4">
      <c r="B285" s="4" t="s">
        <v>425</v>
      </c>
      <c r="C285" s="17">
        <v>0</v>
      </c>
      <c r="D285" s="17">
        <v>0.22600000000000001</v>
      </c>
    </row>
    <row r="286" spans="2:4">
      <c r="B286" s="4" t="s">
        <v>426</v>
      </c>
      <c r="C286" s="17">
        <v>0</v>
      </c>
      <c r="D286" s="17">
        <v>0.151</v>
      </c>
    </row>
    <row r="287" spans="2:4">
      <c r="B287" s="4" t="s">
        <v>427</v>
      </c>
      <c r="C287" s="17">
        <v>0</v>
      </c>
      <c r="D287" s="17">
        <v>0.161</v>
      </c>
    </row>
    <row r="288" spans="2:4">
      <c r="B288" s="4" t="s">
        <v>428</v>
      </c>
      <c r="C288" s="17">
        <v>0</v>
      </c>
      <c r="D288" s="17">
        <v>0.17799999999999999</v>
      </c>
    </row>
    <row r="289" spans="2:4">
      <c r="B289" s="4" t="s">
        <v>429</v>
      </c>
      <c r="C289" s="17">
        <v>0</v>
      </c>
      <c r="D289" s="17">
        <v>0.19</v>
      </c>
    </row>
    <row r="290" spans="2:4">
      <c r="B290" s="4" t="s">
        <v>430</v>
      </c>
      <c r="C290" s="17">
        <v>0</v>
      </c>
      <c r="D290" s="17">
        <v>0.218</v>
      </c>
    </row>
    <row r="291" spans="2:4">
      <c r="B291" s="4" t="s">
        <v>431</v>
      </c>
      <c r="C291" s="17">
        <v>0</v>
      </c>
      <c r="D291" s="17">
        <v>0.22600000000000001</v>
      </c>
    </row>
    <row r="292" spans="2:4">
      <c r="B292" s="4" t="s">
        <v>432</v>
      </c>
      <c r="C292" s="17">
        <v>0</v>
      </c>
      <c r="D292" s="17">
        <v>0.11600000000000001</v>
      </c>
    </row>
    <row r="293" spans="2:4">
      <c r="B293" s="4" t="s">
        <v>433</v>
      </c>
      <c r="C293" s="17">
        <v>0</v>
      </c>
      <c r="D293" s="17">
        <v>0.17199999999999999</v>
      </c>
    </row>
    <row r="294" spans="2:4">
      <c r="B294" s="4" t="s">
        <v>434</v>
      </c>
      <c r="C294" s="17">
        <v>0</v>
      </c>
      <c r="D294" s="17">
        <v>0.23400000000000001</v>
      </c>
    </row>
    <row r="295" spans="2:4">
      <c r="B295" s="4" t="s">
        <v>435</v>
      </c>
      <c r="C295" s="17">
        <v>0</v>
      </c>
      <c r="D295" s="17">
        <v>0.34699999999999998</v>
      </c>
    </row>
    <row r="296" spans="2:4">
      <c r="B296" s="7" t="s">
        <v>215</v>
      </c>
      <c r="C296" s="15">
        <v>0</v>
      </c>
      <c r="D296" s="15">
        <v>4.2000000000000003E-2</v>
      </c>
    </row>
    <row r="297" spans="2:4">
      <c r="B297" s="7" t="s">
        <v>216</v>
      </c>
      <c r="C297" s="15">
        <v>0</v>
      </c>
      <c r="D297" s="15">
        <v>5.8000000000000003E-2</v>
      </c>
    </row>
    <row r="298" spans="2:4">
      <c r="B298" s="7" t="s">
        <v>219</v>
      </c>
      <c r="C298" s="15">
        <v>0</v>
      </c>
      <c r="D298" s="15">
        <v>9.7000000000000003E-2</v>
      </c>
    </row>
    <row r="299" spans="2:4">
      <c r="B299" s="7" t="s">
        <v>217</v>
      </c>
      <c r="C299" s="15">
        <v>0</v>
      </c>
      <c r="D299" s="15">
        <v>0.11600000000000001</v>
      </c>
    </row>
    <row r="300" spans="2:4">
      <c r="B300" s="7" t="s">
        <v>218</v>
      </c>
      <c r="C300" s="15">
        <v>0</v>
      </c>
      <c r="D300" s="15">
        <v>0.161</v>
      </c>
    </row>
    <row r="301" spans="2:4">
      <c r="B301" s="7" t="s">
        <v>220</v>
      </c>
      <c r="C301" s="15">
        <v>0</v>
      </c>
      <c r="D301" s="15">
        <v>0.21299999999999999</v>
      </c>
    </row>
    <row r="302" spans="2:4">
      <c r="B302" s="7" t="s">
        <v>221</v>
      </c>
      <c r="C302" s="15">
        <v>0</v>
      </c>
      <c r="D302" s="15">
        <v>0.12</v>
      </c>
    </row>
    <row r="303" spans="2:4">
      <c r="B303" s="7" t="s">
        <v>222</v>
      </c>
      <c r="C303" s="15">
        <v>0</v>
      </c>
      <c r="D303" s="15">
        <v>0.12</v>
      </c>
    </row>
    <row r="304" spans="2:4">
      <c r="B304" s="7" t="s">
        <v>223</v>
      </c>
      <c r="C304" s="15">
        <v>0</v>
      </c>
      <c r="D304" s="15">
        <v>0.2</v>
      </c>
    </row>
    <row r="305" spans="2:5">
      <c r="B305" s="7" t="s">
        <v>224</v>
      </c>
      <c r="C305" s="15">
        <v>0</v>
      </c>
      <c r="D305" s="15">
        <v>0.22</v>
      </c>
    </row>
    <row r="306" spans="2:5">
      <c r="B306" s="7" t="s">
        <v>225</v>
      </c>
      <c r="C306" s="15">
        <v>0</v>
      </c>
      <c r="D306" s="15">
        <v>0.28999999999999998</v>
      </c>
    </row>
    <row r="307" spans="2:5">
      <c r="B307" s="7" t="s">
        <v>226</v>
      </c>
      <c r="C307" s="15">
        <v>0</v>
      </c>
      <c r="D307" s="15">
        <v>0.32100000000000001</v>
      </c>
    </row>
    <row r="308" spans="2:5">
      <c r="B308" s="7" t="s">
        <v>228</v>
      </c>
      <c r="C308" s="15">
        <v>0</v>
      </c>
      <c r="D308" s="15">
        <v>0.17</v>
      </c>
    </row>
    <row r="309" spans="2:5">
      <c r="B309" s="7" t="s">
        <v>229</v>
      </c>
      <c r="C309" s="15">
        <v>0</v>
      </c>
      <c r="D309" s="15">
        <v>4.7E-2</v>
      </c>
    </row>
    <row r="310" spans="2:5">
      <c r="B310" s="7" t="s">
        <v>230</v>
      </c>
      <c r="C310" s="15">
        <v>0</v>
      </c>
      <c r="D310" s="15">
        <v>6.4000000000000001E-2</v>
      </c>
    </row>
    <row r="311" spans="2:5">
      <c r="B311" s="7" t="s">
        <v>231</v>
      </c>
      <c r="C311" s="15">
        <v>0</v>
      </c>
      <c r="D311" s="15">
        <v>0.113</v>
      </c>
    </row>
    <row r="312" spans="2:5">
      <c r="B312" s="7" t="s">
        <v>232</v>
      </c>
      <c r="C312" s="15">
        <v>0</v>
      </c>
      <c r="D312" s="15">
        <v>0.14499999999999999</v>
      </c>
    </row>
    <row r="313" spans="2:5">
      <c r="B313" s="7" t="s">
        <v>233</v>
      </c>
      <c r="C313" s="15">
        <v>0</v>
      </c>
      <c r="D313" s="15">
        <v>0.17799999999999999</v>
      </c>
    </row>
    <row r="314" spans="2:5">
      <c r="B314" s="7" t="s">
        <v>234</v>
      </c>
      <c r="C314" s="15">
        <v>0</v>
      </c>
      <c r="D314" s="15">
        <v>0.105</v>
      </c>
      <c r="E314" s="28"/>
    </row>
    <row r="315" spans="2:5">
      <c r="B315" s="7" t="s">
        <v>235</v>
      </c>
      <c r="C315" s="15">
        <v>0</v>
      </c>
      <c r="D315" s="15">
        <v>0.13</v>
      </c>
      <c r="E315" s="29"/>
    </row>
    <row r="316" spans="2:5">
      <c r="B316" s="7" t="s">
        <v>236</v>
      </c>
      <c r="C316" s="15">
        <v>0</v>
      </c>
      <c r="D316" s="15">
        <v>0.20300000000000001</v>
      </c>
    </row>
    <row r="317" spans="2:5">
      <c r="B317" s="7" t="s">
        <v>237</v>
      </c>
      <c r="C317" s="15">
        <v>0</v>
      </c>
      <c r="D317" s="15">
        <v>0.24299999999999999</v>
      </c>
    </row>
    <row r="318" spans="2:5">
      <c r="B318" s="7" t="s">
        <v>238</v>
      </c>
      <c r="C318" s="15">
        <v>0</v>
      </c>
      <c r="D318" s="15">
        <v>0.31</v>
      </c>
    </row>
    <row r="319" spans="2:5">
      <c r="B319" s="7" t="s">
        <v>239</v>
      </c>
      <c r="C319" s="15">
        <v>0</v>
      </c>
      <c r="D319" s="15">
        <v>0.124</v>
      </c>
    </row>
    <row r="320" spans="2:5">
      <c r="B320" s="7" t="s">
        <v>240</v>
      </c>
      <c r="C320" s="15">
        <v>0</v>
      </c>
      <c r="D320" s="15">
        <v>0.124</v>
      </c>
    </row>
    <row r="321" spans="2:4">
      <c r="B321" s="7" t="s">
        <v>241</v>
      </c>
      <c r="C321" s="15">
        <v>0</v>
      </c>
      <c r="D321" s="15">
        <v>0.13900000000000001</v>
      </c>
    </row>
    <row r="322" spans="2:4">
      <c r="B322" s="7" t="s">
        <v>242</v>
      </c>
      <c r="C322" s="15">
        <v>0</v>
      </c>
      <c r="D322" s="15">
        <v>0.20499999999999999</v>
      </c>
    </row>
    <row r="323" spans="2:4">
      <c r="B323" s="7" t="s">
        <v>243</v>
      </c>
      <c r="C323" s="15">
        <v>0</v>
      </c>
      <c r="D323" s="15">
        <v>0.21199999999999999</v>
      </c>
    </row>
    <row r="324" spans="2:4">
      <c r="B324" s="7" t="s">
        <v>244</v>
      </c>
      <c r="C324" s="15">
        <v>0</v>
      </c>
      <c r="D324" s="15">
        <v>0.124</v>
      </c>
    </row>
    <row r="325" spans="2:4">
      <c r="B325" s="7" t="s">
        <v>245</v>
      </c>
      <c r="C325" s="15">
        <v>0</v>
      </c>
      <c r="D325" s="15">
        <v>0.124</v>
      </c>
    </row>
    <row r="326" spans="2:4">
      <c r="B326" s="7" t="s">
        <v>246</v>
      </c>
      <c r="C326" s="15">
        <v>0</v>
      </c>
      <c r="D326" s="15">
        <v>0.21199999999999999</v>
      </c>
    </row>
    <row r="327" spans="2:4">
      <c r="B327" s="7" t="s">
        <v>247</v>
      </c>
      <c r="C327" s="15">
        <v>0</v>
      </c>
      <c r="D327" s="15">
        <v>0.28299999999999997</v>
      </c>
    </row>
    <row r="328" spans="2:4">
      <c r="B328" s="7" t="s">
        <v>248</v>
      </c>
      <c r="C328" s="15">
        <v>0</v>
      </c>
      <c r="D328" s="15">
        <v>0.313</v>
      </c>
    </row>
    <row r="329" spans="2:4">
      <c r="B329" s="7" t="s">
        <v>249</v>
      </c>
      <c r="C329" s="15">
        <v>0</v>
      </c>
      <c r="D329" s="15">
        <v>0.17</v>
      </c>
    </row>
    <row r="330" spans="2:4">
      <c r="B330" s="7" t="s">
        <v>250</v>
      </c>
      <c r="C330" s="15">
        <v>0</v>
      </c>
      <c r="D330" s="15">
        <v>0.16400000000000001</v>
      </c>
    </row>
    <row r="331" spans="2:4">
      <c r="B331" s="7" t="s">
        <v>251</v>
      </c>
      <c r="C331" s="15">
        <v>0</v>
      </c>
      <c r="D331" s="15">
        <v>7.8E-2</v>
      </c>
    </row>
    <row r="332" spans="2:4">
      <c r="B332" s="7" t="s">
        <v>252</v>
      </c>
      <c r="C332" s="15">
        <v>0</v>
      </c>
      <c r="D332" s="15">
        <v>9.6000000000000002E-2</v>
      </c>
    </row>
    <row r="333" spans="2:4">
      <c r="B333" s="7" t="s">
        <v>253</v>
      </c>
      <c r="C333" s="15">
        <v>0</v>
      </c>
      <c r="D333" s="15">
        <v>0.13700000000000001</v>
      </c>
    </row>
    <row r="334" spans="2:4">
      <c r="B334" s="7" t="s">
        <v>254</v>
      </c>
      <c r="C334" s="15">
        <v>0</v>
      </c>
      <c r="D334" s="15">
        <v>0.18</v>
      </c>
    </row>
    <row r="335" spans="2:4">
      <c r="B335" s="7" t="s">
        <v>255</v>
      </c>
      <c r="C335" s="15">
        <v>0</v>
      </c>
      <c r="D335" s="15">
        <v>0.224</v>
      </c>
    </row>
    <row r="336" spans="2:4">
      <c r="B336" s="7" t="s">
        <v>257</v>
      </c>
      <c r="C336" s="15">
        <v>0</v>
      </c>
      <c r="D336" s="15">
        <v>0.12</v>
      </c>
    </row>
    <row r="337" spans="2:4">
      <c r="B337" s="7" t="s">
        <v>258</v>
      </c>
      <c r="C337" s="15">
        <v>0</v>
      </c>
      <c r="D337" s="15">
        <v>0.12</v>
      </c>
    </row>
    <row r="338" spans="2:4">
      <c r="B338" s="7" t="s">
        <v>259</v>
      </c>
      <c r="C338" s="15">
        <v>0</v>
      </c>
      <c r="D338" s="15">
        <v>0.2</v>
      </c>
    </row>
    <row r="339" spans="2:4">
      <c r="B339" s="7" t="s">
        <v>260</v>
      </c>
      <c r="C339" s="15">
        <v>0</v>
      </c>
      <c r="D339" s="15">
        <v>0.22</v>
      </c>
    </row>
    <row r="340" spans="2:4">
      <c r="B340" s="7" t="s">
        <v>261</v>
      </c>
      <c r="C340" s="15">
        <v>0</v>
      </c>
      <c r="D340" s="15">
        <v>0.28999999999999998</v>
      </c>
    </row>
    <row r="341" spans="2:4">
      <c r="B341" s="7" t="s">
        <v>262</v>
      </c>
      <c r="C341" s="15">
        <v>0</v>
      </c>
      <c r="D341" s="15">
        <v>0.14799999999999999</v>
      </c>
    </row>
    <row r="342" spans="2:4">
      <c r="B342" s="7" t="s">
        <v>263</v>
      </c>
      <c r="C342" s="15">
        <v>0</v>
      </c>
      <c r="D342" s="15">
        <v>0.28000000000000003</v>
      </c>
    </row>
    <row r="343" spans="2:4">
      <c r="B343" s="7" t="s">
        <v>264</v>
      </c>
      <c r="C343" s="15">
        <v>0</v>
      </c>
      <c r="D343" s="15">
        <v>0.36</v>
      </c>
    </row>
    <row r="344" spans="2:4">
      <c r="B344" s="7" t="s">
        <v>265</v>
      </c>
      <c r="C344" s="15">
        <v>0</v>
      </c>
      <c r="D344" s="15">
        <v>0.39700000000000002</v>
      </c>
    </row>
    <row r="345" spans="2:4">
      <c r="B345" s="7"/>
      <c r="C345" s="15"/>
      <c r="D345" s="15"/>
    </row>
    <row r="346" spans="2:4">
      <c r="B346" s="7"/>
      <c r="C346" s="15"/>
      <c r="D346" s="15"/>
    </row>
    <row r="347" spans="2:4">
      <c r="B347" s="7"/>
      <c r="C347" s="15"/>
      <c r="D347" s="15"/>
    </row>
    <row r="348" spans="2:4">
      <c r="B348" s="7"/>
      <c r="C348" s="15"/>
      <c r="D348" s="15"/>
    </row>
    <row r="349" spans="2:4">
      <c r="B349" s="7"/>
      <c r="C349" s="15"/>
      <c r="D349" s="15"/>
    </row>
    <row r="350" spans="2:4">
      <c r="B350" s="7"/>
      <c r="C350" s="15"/>
      <c r="D350" s="15"/>
    </row>
    <row r="351" spans="2:4">
      <c r="B351" s="7"/>
      <c r="C351" s="15"/>
      <c r="D351" s="15"/>
    </row>
    <row r="352" spans="2:4">
      <c r="B352" s="7"/>
      <c r="C352" s="15"/>
      <c r="D352" s="15"/>
    </row>
    <row r="354" spans="2:4" ht="15.75">
      <c r="B354" s="22" t="s">
        <v>42</v>
      </c>
      <c r="C354" s="23"/>
      <c r="D354" s="24"/>
    </row>
    <row r="355" spans="2:4">
      <c r="B355" s="6" t="s">
        <v>22</v>
      </c>
      <c r="C355" s="14" t="s">
        <v>2</v>
      </c>
      <c r="D355" s="14" t="s">
        <v>3</v>
      </c>
    </row>
    <row r="356" spans="2:4">
      <c r="B356" s="4" t="s">
        <v>436</v>
      </c>
      <c r="C356" s="17">
        <v>0</v>
      </c>
      <c r="D356" s="17">
        <v>8.6999999999999994E-2</v>
      </c>
    </row>
    <row r="357" spans="2:4">
      <c r="B357" s="4" t="s">
        <v>437</v>
      </c>
      <c r="C357" s="17">
        <v>0</v>
      </c>
      <c r="D357" s="17">
        <v>0.03</v>
      </c>
    </row>
    <row r="358" spans="2:4">
      <c r="B358" s="4" t="s">
        <v>438</v>
      </c>
      <c r="C358" s="17">
        <v>0</v>
      </c>
      <c r="D358" s="17">
        <v>1.7999999999999999E-2</v>
      </c>
    </row>
    <row r="359" spans="2:4">
      <c r="B359" s="7" t="s">
        <v>314</v>
      </c>
      <c r="C359" s="15">
        <v>0</v>
      </c>
      <c r="D359" s="15">
        <v>2.9000000000000001E-2</v>
      </c>
    </row>
    <row r="360" spans="2:4">
      <c r="B360" s="7" t="s">
        <v>317</v>
      </c>
      <c r="C360" s="15">
        <v>0</v>
      </c>
      <c r="D360" s="15">
        <v>9.9400000000000002E-2</v>
      </c>
    </row>
    <row r="361" spans="2:4">
      <c r="B361" s="7" t="s">
        <v>318</v>
      </c>
      <c r="C361" s="15">
        <v>0</v>
      </c>
      <c r="D361" s="15">
        <v>0.15579999999999999</v>
      </c>
    </row>
    <row r="362" spans="2:4">
      <c r="B362" s="7" t="s">
        <v>319</v>
      </c>
      <c r="C362" s="15">
        <v>0</v>
      </c>
      <c r="D362" s="15">
        <v>0.10009999999999999</v>
      </c>
    </row>
    <row r="363" spans="2:4">
      <c r="B363" s="7" t="s">
        <v>320</v>
      </c>
      <c r="C363" s="15">
        <v>0</v>
      </c>
      <c r="D363" s="15">
        <v>0.15720000000000001</v>
      </c>
    </row>
    <row r="364" spans="2:4">
      <c r="B364" s="7" t="s">
        <v>266</v>
      </c>
      <c r="C364" s="15">
        <v>0</v>
      </c>
      <c r="D364" s="15">
        <v>2.9000000000000001E-2</v>
      </c>
    </row>
    <row r="365" spans="2:4">
      <c r="B365" s="7" t="s">
        <v>321</v>
      </c>
      <c r="C365" s="15">
        <v>0</v>
      </c>
      <c r="D365" s="15">
        <v>9.9400000000000002E-2</v>
      </c>
    </row>
    <row r="366" spans="2:4">
      <c r="B366" s="7" t="s">
        <v>322</v>
      </c>
      <c r="C366" s="15">
        <v>0</v>
      </c>
      <c r="D366" s="15">
        <v>0.15579999999999999</v>
      </c>
    </row>
    <row r="367" spans="2:4">
      <c r="B367" s="7" t="s">
        <v>323</v>
      </c>
      <c r="C367" s="15">
        <v>0</v>
      </c>
      <c r="D367" s="15">
        <v>0.10009999999999999</v>
      </c>
    </row>
    <row r="368" spans="2:4">
      <c r="B368" s="7" t="s">
        <v>324</v>
      </c>
      <c r="C368" s="15">
        <v>0</v>
      </c>
      <c r="D368" s="15">
        <v>0.15720000000000001</v>
      </c>
    </row>
    <row r="369" spans="2:4">
      <c r="B369" s="7"/>
      <c r="C369" s="15"/>
      <c r="D369" s="15"/>
    </row>
    <row r="370" spans="2:4">
      <c r="B370" s="7"/>
      <c r="C370" s="15"/>
      <c r="D370" s="15"/>
    </row>
    <row r="371" spans="2:4">
      <c r="B371" s="7"/>
      <c r="C371" s="15"/>
      <c r="D371" s="15"/>
    </row>
    <row r="372" spans="2:4">
      <c r="B372" s="7"/>
      <c r="C372" s="15"/>
      <c r="D372" s="15"/>
    </row>
    <row r="373" spans="2:4">
      <c r="B373" s="7"/>
      <c r="C373" s="15"/>
      <c r="D373" s="15"/>
    </row>
    <row r="374" spans="2:4">
      <c r="B374" s="7"/>
      <c r="C374" s="15"/>
      <c r="D374" s="15"/>
    </row>
    <row r="375" spans="2:4">
      <c r="B375" s="7"/>
      <c r="C375" s="15"/>
      <c r="D375" s="15"/>
    </row>
    <row r="376" spans="2:4">
      <c r="B376" s="7"/>
      <c r="C376" s="15"/>
      <c r="D376" s="15"/>
    </row>
    <row r="377" spans="2:4">
      <c r="B377" s="7"/>
      <c r="C377" s="15"/>
      <c r="D377" s="15"/>
    </row>
    <row r="378" spans="2:4">
      <c r="B378" s="7"/>
      <c r="C378" s="15"/>
      <c r="D378" s="15"/>
    </row>
    <row r="379" spans="2:4">
      <c r="B379" s="7"/>
      <c r="C379" s="15"/>
      <c r="D379" s="15"/>
    </row>
    <row r="380" spans="2:4">
      <c r="B380" s="7"/>
      <c r="C380" s="15"/>
      <c r="D380" s="15"/>
    </row>
    <row r="381" spans="2:4">
      <c r="B381" s="7"/>
      <c r="C381" s="15"/>
      <c r="D381" s="15"/>
    </row>
    <row r="382" spans="2:4">
      <c r="B382" s="7"/>
      <c r="C382" s="15"/>
      <c r="D382" s="15"/>
    </row>
    <row r="383" spans="2:4">
      <c r="B383" s="7"/>
      <c r="C383" s="15"/>
      <c r="D383" s="15"/>
    </row>
    <row r="384" spans="2:4">
      <c r="B384" s="7"/>
      <c r="C384" s="15"/>
      <c r="D384" s="15"/>
    </row>
    <row r="385" spans="2:4">
      <c r="B385" s="7"/>
      <c r="C385" s="15"/>
      <c r="D385" s="15"/>
    </row>
    <row r="386" spans="2:4">
      <c r="B386" s="7"/>
      <c r="C386" s="15"/>
      <c r="D386" s="15"/>
    </row>
    <row r="387" spans="2:4">
      <c r="B387" s="7"/>
      <c r="C387" s="15"/>
      <c r="D387" s="15"/>
    </row>
    <row r="388" spans="2:4" ht="12" customHeight="1">
      <c r="B388" s="7"/>
      <c r="C388" s="15"/>
      <c r="D388" s="15"/>
    </row>
    <row r="389" spans="2:4" ht="12" customHeight="1">
      <c r="B389" s="7"/>
      <c r="C389" s="15"/>
      <c r="D389" s="15"/>
    </row>
    <row r="390" spans="2:4">
      <c r="B390" s="7"/>
      <c r="C390" s="15"/>
      <c r="D390" s="15"/>
    </row>
    <row r="392" spans="2:4" ht="15.75">
      <c r="B392" s="22" t="s">
        <v>102</v>
      </c>
      <c r="C392" s="23"/>
      <c r="D392" s="24"/>
    </row>
    <row r="393" spans="2:4">
      <c r="B393" s="6" t="s">
        <v>22</v>
      </c>
      <c r="C393" s="14" t="s">
        <v>2</v>
      </c>
      <c r="D393" s="14" t="s">
        <v>3</v>
      </c>
    </row>
    <row r="394" spans="2:4">
      <c r="B394" s="4" t="s">
        <v>327</v>
      </c>
      <c r="C394" s="17">
        <v>0</v>
      </c>
      <c r="D394" s="17">
        <v>1.6400000000000001E-2</v>
      </c>
    </row>
    <row r="395" spans="2:4" ht="12" customHeight="1">
      <c r="B395" s="4" t="s">
        <v>106</v>
      </c>
      <c r="C395" s="17">
        <v>0</v>
      </c>
      <c r="D395" s="17">
        <v>1.4999999999999999E-2</v>
      </c>
    </row>
    <row r="396" spans="2:4" ht="12" customHeight="1">
      <c r="B396" s="7" t="s">
        <v>316</v>
      </c>
      <c r="C396" s="15">
        <v>0</v>
      </c>
      <c r="D396" s="15">
        <v>1.7999999999999999E-2</v>
      </c>
    </row>
    <row r="397" spans="2:4">
      <c r="B397" s="7" t="s">
        <v>256</v>
      </c>
      <c r="C397" s="15">
        <v>0</v>
      </c>
      <c r="D397" s="15">
        <v>1.7999999999999999E-2</v>
      </c>
    </row>
    <row r="399" spans="2:4" ht="15.75">
      <c r="B399" s="22" t="s">
        <v>160</v>
      </c>
      <c r="C399" s="23"/>
      <c r="D399" s="24"/>
    </row>
    <row r="400" spans="2:4">
      <c r="B400" s="6" t="s">
        <v>22</v>
      </c>
      <c r="C400" s="14" t="s">
        <v>2</v>
      </c>
      <c r="D400" s="14" t="s">
        <v>3</v>
      </c>
    </row>
    <row r="401" spans="2:4">
      <c r="B401" s="4" t="s">
        <v>477</v>
      </c>
      <c r="C401" s="17">
        <v>0</v>
      </c>
      <c r="D401" s="17">
        <v>0.02</v>
      </c>
    </row>
    <row r="402" spans="2:4">
      <c r="B402" s="4" t="s">
        <v>478</v>
      </c>
      <c r="C402" s="17">
        <v>0</v>
      </c>
      <c r="D402" s="17">
        <v>0.02</v>
      </c>
    </row>
    <row r="403" spans="2:4">
      <c r="B403" s="4" t="s">
        <v>479</v>
      </c>
      <c r="C403" s="17">
        <v>0</v>
      </c>
      <c r="D403" s="17">
        <v>0.02</v>
      </c>
    </row>
    <row r="404" spans="2:4">
      <c r="B404" s="4" t="s">
        <v>480</v>
      </c>
      <c r="C404" s="17">
        <v>0</v>
      </c>
      <c r="D404" s="17">
        <v>0.06</v>
      </c>
    </row>
    <row r="405" spans="2:4">
      <c r="B405" s="4" t="s">
        <v>481</v>
      </c>
      <c r="C405" s="17">
        <v>0</v>
      </c>
      <c r="D405" s="17">
        <v>0.06</v>
      </c>
    </row>
    <row r="406" spans="2:4">
      <c r="B406" s="4" t="s">
        <v>482</v>
      </c>
      <c r="C406" s="17">
        <v>0</v>
      </c>
      <c r="D406" s="17">
        <v>0.06</v>
      </c>
    </row>
    <row r="407" spans="2:4">
      <c r="B407" s="32" t="s">
        <v>483</v>
      </c>
      <c r="C407" s="17">
        <v>0</v>
      </c>
      <c r="D407" s="17">
        <v>1.2</v>
      </c>
    </row>
    <row r="408" spans="2:4">
      <c r="B408" s="32" t="s">
        <v>484</v>
      </c>
      <c r="C408" s="17">
        <v>0</v>
      </c>
      <c r="D408" s="17">
        <v>1.9</v>
      </c>
    </row>
    <row r="409" spans="2:4">
      <c r="B409" s="32" t="s">
        <v>466</v>
      </c>
      <c r="C409" s="17">
        <v>0</v>
      </c>
      <c r="D409" s="17">
        <v>0.54</v>
      </c>
    </row>
    <row r="410" spans="2:4">
      <c r="B410" s="32" t="s">
        <v>467</v>
      </c>
      <c r="C410" s="17">
        <v>0</v>
      </c>
      <c r="D410" s="17">
        <v>0.35</v>
      </c>
    </row>
    <row r="411" spans="2:4">
      <c r="B411" s="32" t="s">
        <v>468</v>
      </c>
      <c r="C411" s="17">
        <v>0</v>
      </c>
      <c r="D411" s="17">
        <v>0.22</v>
      </c>
    </row>
    <row r="412" spans="2:4">
      <c r="B412" s="32" t="s">
        <v>469</v>
      </c>
      <c r="C412" s="17">
        <v>0</v>
      </c>
      <c r="D412" s="17">
        <v>0.5</v>
      </c>
    </row>
    <row r="413" spans="2:4">
      <c r="B413" s="32" t="s">
        <v>470</v>
      </c>
      <c r="C413" s="17">
        <v>0</v>
      </c>
      <c r="D413" s="17">
        <v>1.1000000000000001</v>
      </c>
    </row>
    <row r="415" spans="2:4" ht="12" customHeight="1">
      <c r="B415" s="20"/>
      <c r="C415" s="20"/>
      <c r="D415" s="20"/>
    </row>
    <row r="416" spans="2:4" ht="12" customHeight="1">
      <c r="B416" s="21"/>
      <c r="C416" s="21"/>
      <c r="D416" s="21"/>
    </row>
    <row r="417" spans="2:4" ht="12" customHeight="1">
      <c r="B417" s="6"/>
      <c r="C417" s="14"/>
      <c r="D417" s="14"/>
    </row>
    <row r="418" spans="2:4" ht="12" customHeight="1">
      <c r="B418" s="4"/>
      <c r="C418" s="17"/>
      <c r="D418" s="17"/>
    </row>
    <row r="419" spans="2:4">
      <c r="B419" s="4"/>
      <c r="C419" s="17"/>
      <c r="D419" s="17"/>
    </row>
    <row r="420" spans="2:4">
      <c r="B420" s="4"/>
      <c r="C420" s="17"/>
      <c r="D420" s="17"/>
    </row>
    <row r="421" spans="2:4">
      <c r="B421" s="4"/>
      <c r="C421" s="17"/>
      <c r="D421" s="17"/>
    </row>
    <row r="422" spans="2:4">
      <c r="B422" s="4"/>
      <c r="C422" s="17"/>
      <c r="D422" s="17"/>
    </row>
    <row r="423" spans="2:4">
      <c r="B423" s="4"/>
      <c r="C423" s="17"/>
      <c r="D423" s="17"/>
    </row>
    <row r="424" spans="2:4">
      <c r="B424" s="4"/>
      <c r="C424" s="17"/>
      <c r="D424" s="17"/>
    </row>
    <row r="425" spans="2:4">
      <c r="B425" s="4"/>
      <c r="C425" s="17"/>
      <c r="D425" s="17"/>
    </row>
    <row r="426" spans="2:4">
      <c r="B426" s="4"/>
      <c r="C426" s="17"/>
      <c r="D426" s="17"/>
    </row>
    <row r="427" spans="2:4">
      <c r="B427" s="4"/>
      <c r="C427" s="17"/>
      <c r="D427" s="17"/>
    </row>
    <row r="428" spans="2:4">
      <c r="B428" s="4"/>
      <c r="C428" s="17"/>
      <c r="D428" s="17"/>
    </row>
    <row r="429" spans="2:4">
      <c r="B429" s="4"/>
      <c r="C429" s="17"/>
      <c r="D429" s="17"/>
    </row>
    <row r="430" spans="2:4">
      <c r="B430" s="4"/>
      <c r="C430" s="17"/>
      <c r="D430" s="17"/>
    </row>
    <row r="432" spans="2:4" ht="15.75">
      <c r="B432" s="22" t="s">
        <v>161</v>
      </c>
      <c r="C432" s="23"/>
      <c r="D432" s="24"/>
    </row>
    <row r="433" spans="2:4">
      <c r="B433" s="6" t="s">
        <v>22</v>
      </c>
      <c r="C433" s="14" t="s">
        <v>2</v>
      </c>
      <c r="D433" s="14" t="s">
        <v>3</v>
      </c>
    </row>
    <row r="434" spans="2:4">
      <c r="B434" s="4" t="s">
        <v>159</v>
      </c>
      <c r="C434" s="17">
        <v>1.2999999999999999E-2</v>
      </c>
      <c r="D434" s="17">
        <v>0.06</v>
      </c>
    </row>
    <row r="435" spans="2:4">
      <c r="B435" s="4" t="s">
        <v>471</v>
      </c>
      <c r="C435" s="17">
        <v>6.0000000000000002E-5</v>
      </c>
      <c r="D435" s="17">
        <v>0.08</v>
      </c>
    </row>
    <row r="436" spans="2:4">
      <c r="B436" s="4" t="s">
        <v>485</v>
      </c>
      <c r="C436" s="17">
        <v>5.0000000000000001E-3</v>
      </c>
      <c r="D436" s="17">
        <v>0.15</v>
      </c>
    </row>
    <row r="437" spans="2:4">
      <c r="B437" s="4" t="s">
        <v>486</v>
      </c>
      <c r="C437" s="17">
        <v>5.0000000000000001E-3</v>
      </c>
      <c r="D437" s="17">
        <v>0.15</v>
      </c>
    </row>
    <row r="438" spans="2:4">
      <c r="B438" s="4" t="s">
        <v>463</v>
      </c>
      <c r="C438" s="17">
        <v>6.0000000000000002E-5</v>
      </c>
      <c r="D438" s="17">
        <v>0.15</v>
      </c>
    </row>
    <row r="439" spans="2:4">
      <c r="B439" s="4" t="s">
        <v>472</v>
      </c>
      <c r="C439" s="17">
        <v>4.5000000000000003E-5</v>
      </c>
      <c r="D439" s="17">
        <v>0.16</v>
      </c>
    </row>
    <row r="440" spans="2:4">
      <c r="B440" s="4" t="s">
        <v>487</v>
      </c>
      <c r="C440" s="17">
        <v>4.5000000000000003E-5</v>
      </c>
      <c r="D440" s="17">
        <v>0.16</v>
      </c>
    </row>
    <row r="442" spans="2:4" ht="15.75">
      <c r="B442" s="22" t="s">
        <v>182</v>
      </c>
      <c r="C442" s="23"/>
      <c r="D442" s="24"/>
    </row>
    <row r="443" spans="2:4">
      <c r="B443" s="6" t="s">
        <v>22</v>
      </c>
      <c r="C443" s="14" t="s">
        <v>2</v>
      </c>
      <c r="D443" s="14" t="s">
        <v>3</v>
      </c>
    </row>
    <row r="444" spans="2:4">
      <c r="B444" s="25" t="s">
        <v>179</v>
      </c>
      <c r="C444" s="26">
        <v>0.01</v>
      </c>
      <c r="D444" s="27">
        <v>0.215</v>
      </c>
    </row>
    <row r="445" spans="2:4">
      <c r="B445" s="31" t="s">
        <v>180</v>
      </c>
      <c r="C445" s="30">
        <v>0.01</v>
      </c>
      <c r="D445" s="16">
        <v>0.13500000000000001</v>
      </c>
    </row>
    <row r="446" spans="2:4">
      <c r="B446" s="7" t="s">
        <v>181</v>
      </c>
      <c r="C446" s="15">
        <v>1.4999999999999999E-2</v>
      </c>
      <c r="D446" s="15">
        <v>0.21</v>
      </c>
    </row>
  </sheetData>
  <mergeCells count="4">
    <mergeCell ref="B204:D204"/>
    <mergeCell ref="B1:D1"/>
    <mergeCell ref="B2:D2"/>
    <mergeCell ref="B203:D203"/>
  </mergeCells>
  <phoneticPr fontId="0" type="noConversion"/>
  <pageMargins left="0.7" right="0.7" top="0.75" bottom="0.75" header="0.3" footer="0.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5"/>
  <sheetViews>
    <sheetView showRuler="0" workbookViewId="0">
      <selection activeCell="J16" sqref="J16"/>
    </sheetView>
  </sheetViews>
  <sheetFormatPr defaultRowHeight="12" customHeight="1"/>
  <cols>
    <col min="1" max="1" width="1.9296875" customWidth="1"/>
    <col min="2" max="2" width="25.46484375" customWidth="1"/>
  </cols>
  <sheetData>
    <row r="1" spans="1:5" ht="24" customHeight="1">
      <c r="A1" s="1"/>
      <c r="B1" s="161" t="s">
        <v>162</v>
      </c>
      <c r="C1" s="162"/>
      <c r="D1" s="163"/>
      <c r="E1" s="1"/>
    </row>
    <row r="2" spans="1:5" ht="12" customHeight="1">
      <c r="A2" s="1"/>
      <c r="B2" s="9"/>
      <c r="C2" s="8"/>
      <c r="D2" s="10"/>
      <c r="E2" s="1"/>
    </row>
    <row r="3" spans="1:5" ht="12" customHeight="1">
      <c r="A3" s="1"/>
      <c r="B3" s="11" t="s">
        <v>22</v>
      </c>
      <c r="C3" s="12" t="s">
        <v>2</v>
      </c>
      <c r="D3" s="13" t="s">
        <v>3</v>
      </c>
      <c r="E3" s="1"/>
    </row>
    <row r="4" spans="1:5" ht="12" customHeight="1">
      <c r="A4" s="1"/>
      <c r="B4" s="18" t="s">
        <v>44</v>
      </c>
      <c r="C4" s="18"/>
      <c r="D4" s="18"/>
      <c r="E4" s="1"/>
    </row>
    <row r="5" spans="1:5" ht="12" customHeight="1">
      <c r="A5" s="1"/>
      <c r="B5" s="18" t="s">
        <v>45</v>
      </c>
      <c r="C5" s="18"/>
      <c r="D5" s="18"/>
      <c r="E5" s="1"/>
    </row>
    <row r="6" spans="1:5" ht="12" customHeight="1">
      <c r="A6" s="1"/>
      <c r="B6" s="18" t="s">
        <v>46</v>
      </c>
      <c r="C6" s="18"/>
      <c r="D6" s="18"/>
      <c r="E6" s="1"/>
    </row>
    <row r="7" spans="1:5" ht="12" customHeight="1">
      <c r="A7" s="1"/>
      <c r="B7" s="18" t="s">
        <v>47</v>
      </c>
      <c r="C7" s="18"/>
      <c r="D7" s="18"/>
      <c r="E7" s="1"/>
    </row>
    <row r="8" spans="1:5" ht="12" customHeight="1">
      <c r="A8" s="1"/>
      <c r="B8" s="18" t="s">
        <v>48</v>
      </c>
      <c r="C8" s="18"/>
      <c r="D8" s="18"/>
      <c r="E8" s="1"/>
    </row>
    <row r="9" spans="1:5" ht="12" customHeight="1">
      <c r="A9" s="1"/>
      <c r="B9" s="18" t="s">
        <v>49</v>
      </c>
      <c r="C9" s="18"/>
      <c r="D9" s="18"/>
      <c r="E9" s="1"/>
    </row>
    <row r="10" spans="1:5" ht="12" customHeight="1">
      <c r="A10" s="1"/>
      <c r="B10" s="18" t="s">
        <v>50</v>
      </c>
      <c r="C10" s="18"/>
      <c r="D10" s="18"/>
      <c r="E10" s="1"/>
    </row>
    <row r="11" spans="1:5" ht="12" customHeight="1">
      <c r="A11" s="1"/>
      <c r="B11" s="18" t="s">
        <v>51</v>
      </c>
      <c r="C11" s="18"/>
      <c r="D11" s="18"/>
      <c r="E11" s="1"/>
    </row>
    <row r="12" spans="1:5" ht="12" customHeight="1">
      <c r="A12" s="1"/>
      <c r="B12" s="18" t="s">
        <v>52</v>
      </c>
      <c r="C12" s="18"/>
      <c r="D12" s="18"/>
      <c r="E12" s="1"/>
    </row>
    <row r="13" spans="1:5" ht="12" customHeight="1">
      <c r="A13" s="1"/>
      <c r="B13" s="18" t="s">
        <v>53</v>
      </c>
      <c r="C13" s="18"/>
      <c r="D13" s="18"/>
      <c r="E13" s="1"/>
    </row>
    <row r="14" spans="1:5" ht="12" customHeight="1">
      <c r="A14" s="1"/>
      <c r="B14" s="18" t="s">
        <v>54</v>
      </c>
      <c r="C14" s="18"/>
      <c r="D14" s="18"/>
      <c r="E14" s="1"/>
    </row>
    <row r="15" spans="1:5" ht="12" customHeight="1">
      <c r="A15" s="1"/>
      <c r="B15" s="18" t="s">
        <v>55</v>
      </c>
      <c r="C15" s="18"/>
      <c r="D15" s="18"/>
      <c r="E15" s="1"/>
    </row>
    <row r="16" spans="1:5" ht="12" customHeight="1">
      <c r="A16" s="1"/>
      <c r="B16" s="18" t="s">
        <v>56</v>
      </c>
      <c r="C16" s="18"/>
      <c r="D16" s="18"/>
      <c r="E16" s="1"/>
    </row>
    <row r="17" spans="1:5" ht="12" customHeight="1">
      <c r="A17" s="1"/>
      <c r="B17" s="18" t="s">
        <v>57</v>
      </c>
      <c r="C17" s="18"/>
      <c r="D17" s="18"/>
      <c r="E17" s="1"/>
    </row>
    <row r="18" spans="1:5" ht="12" customHeight="1">
      <c r="A18" s="1"/>
      <c r="B18" s="18" t="s">
        <v>58</v>
      </c>
      <c r="C18" s="18"/>
      <c r="D18" s="18"/>
      <c r="E18" s="1"/>
    </row>
    <row r="19" spans="1:5" ht="12" customHeight="1">
      <c r="A19" s="1"/>
      <c r="B19" s="18" t="s">
        <v>59</v>
      </c>
      <c r="C19" s="18"/>
      <c r="D19" s="18"/>
      <c r="E19" s="1"/>
    </row>
    <row r="20" spans="1:5" ht="12" customHeight="1">
      <c r="A20" s="1"/>
      <c r="B20" s="18" t="s">
        <v>60</v>
      </c>
      <c r="C20" s="18"/>
      <c r="D20" s="18"/>
      <c r="E20" s="1"/>
    </row>
    <row r="21" spans="1:5" ht="12" customHeight="1">
      <c r="A21" s="1"/>
      <c r="B21" s="18" t="s">
        <v>61</v>
      </c>
      <c r="C21" s="18"/>
      <c r="D21" s="18"/>
      <c r="E21" s="1"/>
    </row>
    <row r="22" spans="1:5" ht="12" customHeight="1">
      <c r="A22" s="1"/>
      <c r="B22" s="18" t="s">
        <v>62</v>
      </c>
      <c r="C22" s="18"/>
      <c r="D22" s="18"/>
      <c r="E22" s="1"/>
    </row>
    <row r="23" spans="1:5" ht="12" customHeight="1">
      <c r="A23" s="1"/>
      <c r="B23" s="18" t="s">
        <v>63</v>
      </c>
      <c r="C23" s="18"/>
      <c r="D23" s="18"/>
      <c r="E23" s="1"/>
    </row>
    <row r="24" spans="1:5" ht="12" customHeight="1">
      <c r="A24" s="1"/>
      <c r="B24" s="18" t="s">
        <v>64</v>
      </c>
      <c r="C24" s="18"/>
      <c r="D24" s="18"/>
      <c r="E24" s="1"/>
    </row>
    <row r="25" spans="1:5" ht="12" customHeight="1">
      <c r="A25" s="1"/>
      <c r="B25" s="18" t="s">
        <v>65</v>
      </c>
      <c r="C25" s="18"/>
      <c r="D25" s="18"/>
      <c r="E25" s="1"/>
    </row>
    <row r="26" spans="1:5" ht="12" customHeight="1">
      <c r="A26" s="1"/>
      <c r="B26" s="18" t="s">
        <v>66</v>
      </c>
      <c r="C26" s="18"/>
      <c r="D26" s="18"/>
      <c r="E26" s="1"/>
    </row>
    <row r="27" spans="1:5" ht="12" customHeight="1">
      <c r="A27" s="1"/>
      <c r="B27" s="18" t="s">
        <v>67</v>
      </c>
      <c r="C27" s="18"/>
      <c r="D27" s="18"/>
      <c r="E27" s="1"/>
    </row>
    <row r="28" spans="1:5" ht="12" customHeight="1">
      <c r="A28" s="1"/>
      <c r="B28" s="18" t="s">
        <v>68</v>
      </c>
      <c r="C28" s="18"/>
      <c r="D28" s="18"/>
      <c r="E28" s="1"/>
    </row>
    <row r="29" spans="1:5" ht="12" customHeight="1">
      <c r="A29" s="1"/>
      <c r="B29" s="18" t="s">
        <v>69</v>
      </c>
      <c r="C29" s="18"/>
      <c r="D29" s="18"/>
      <c r="E29" s="1"/>
    </row>
    <row r="30" spans="1:5" ht="12" customHeight="1">
      <c r="A30" s="1"/>
      <c r="B30" s="18" t="s">
        <v>70</v>
      </c>
      <c r="C30" s="18"/>
      <c r="D30" s="18"/>
      <c r="E30" s="1"/>
    </row>
    <row r="31" spans="1:5" ht="12" customHeight="1">
      <c r="A31" s="1"/>
      <c r="B31" s="18" t="s">
        <v>71</v>
      </c>
      <c r="C31" s="18"/>
      <c r="D31" s="18"/>
      <c r="E31" s="1"/>
    </row>
    <row r="32" spans="1:5" ht="12" customHeight="1">
      <c r="A32" s="1"/>
      <c r="B32" s="18" t="s">
        <v>72</v>
      </c>
      <c r="C32" s="18"/>
      <c r="D32" s="18"/>
      <c r="E32" s="1"/>
    </row>
    <row r="33" spans="1:5" ht="12" customHeight="1">
      <c r="A33" s="1"/>
      <c r="B33" s="18" t="s">
        <v>73</v>
      </c>
      <c r="C33" s="18"/>
      <c r="D33" s="18"/>
      <c r="E33" s="1"/>
    </row>
    <row r="34" spans="1:5" ht="12" customHeight="1">
      <c r="A34" s="1"/>
      <c r="B34" s="18" t="s">
        <v>74</v>
      </c>
      <c r="C34" s="18"/>
      <c r="D34" s="18"/>
      <c r="E34" s="1"/>
    </row>
    <row r="35" spans="1:5" ht="12" customHeight="1">
      <c r="A35" s="1"/>
      <c r="B35" s="18" t="s">
        <v>75</v>
      </c>
      <c r="C35" s="18"/>
      <c r="D35" s="18"/>
      <c r="E35" s="1"/>
    </row>
    <row r="36" spans="1:5" ht="12" customHeight="1">
      <c r="A36" s="1"/>
      <c r="B36" s="18" t="s">
        <v>76</v>
      </c>
      <c r="C36" s="18"/>
      <c r="D36" s="18"/>
      <c r="E36" s="1"/>
    </row>
    <row r="37" spans="1:5" ht="12" customHeight="1">
      <c r="A37" s="1"/>
      <c r="B37" s="18" t="s">
        <v>77</v>
      </c>
      <c r="C37" s="18"/>
      <c r="D37" s="18"/>
      <c r="E37" s="1"/>
    </row>
    <row r="38" spans="1:5" ht="12" customHeight="1">
      <c r="A38" s="1"/>
      <c r="B38" s="18" t="s">
        <v>78</v>
      </c>
      <c r="C38" s="18"/>
      <c r="D38" s="18"/>
      <c r="E38" s="1"/>
    </row>
    <row r="39" spans="1:5" ht="12" customHeight="1">
      <c r="A39" s="1"/>
      <c r="B39" s="18" t="s">
        <v>79</v>
      </c>
      <c r="C39" s="18"/>
      <c r="D39" s="18"/>
      <c r="E39" s="1"/>
    </row>
    <row r="40" spans="1:5" ht="12" customHeight="1">
      <c r="A40" s="1"/>
      <c r="B40" s="18" t="s">
        <v>80</v>
      </c>
      <c r="C40" s="18"/>
      <c r="D40" s="18"/>
      <c r="E40" s="1"/>
    </row>
    <row r="41" spans="1:5" ht="12" customHeight="1">
      <c r="A41" s="1"/>
      <c r="B41" s="18" t="s">
        <v>81</v>
      </c>
      <c r="C41" s="18"/>
      <c r="D41" s="18"/>
      <c r="E41" s="1"/>
    </row>
    <row r="42" spans="1:5" ht="12" customHeight="1">
      <c r="A42" s="1"/>
      <c r="B42" s="18" t="s">
        <v>82</v>
      </c>
      <c r="C42" s="18"/>
      <c r="D42" s="18"/>
      <c r="E42" s="1"/>
    </row>
    <row r="43" spans="1:5" ht="12" customHeight="1">
      <c r="A43" s="1"/>
      <c r="B43" s="18" t="s">
        <v>83</v>
      </c>
      <c r="C43" s="18"/>
      <c r="D43" s="18"/>
      <c r="E43" s="1"/>
    </row>
    <row r="44" spans="1:5" ht="12" customHeight="1">
      <c r="A44" s="1"/>
      <c r="B44" s="18" t="s">
        <v>84</v>
      </c>
      <c r="C44" s="18"/>
      <c r="D44" s="18"/>
      <c r="E44" s="1"/>
    </row>
    <row r="45" spans="1:5" ht="12" customHeight="1">
      <c r="A45" s="1"/>
      <c r="B45" s="18" t="s">
        <v>85</v>
      </c>
      <c r="C45" s="18"/>
      <c r="D45" s="18"/>
      <c r="E45" s="1"/>
    </row>
    <row r="46" spans="1:5" ht="12" customHeight="1">
      <c r="A46" s="1"/>
      <c r="B46" s="18" t="s">
        <v>86</v>
      </c>
      <c r="C46" s="18"/>
      <c r="D46" s="18"/>
      <c r="E46" s="1"/>
    </row>
    <row r="47" spans="1:5" ht="12" customHeight="1">
      <c r="A47" s="1"/>
      <c r="B47" s="18" t="s">
        <v>87</v>
      </c>
      <c r="C47" s="18"/>
      <c r="D47" s="18"/>
      <c r="E47" s="1"/>
    </row>
    <row r="48" spans="1:5" ht="12" customHeight="1">
      <c r="A48" s="1"/>
      <c r="B48" s="18" t="s">
        <v>88</v>
      </c>
      <c r="C48" s="18"/>
      <c r="D48" s="18"/>
      <c r="E48" s="1"/>
    </row>
    <row r="49" spans="1:5" ht="12" customHeight="1">
      <c r="A49" s="1"/>
      <c r="B49" s="18" t="s">
        <v>89</v>
      </c>
      <c r="C49" s="18"/>
      <c r="D49" s="18"/>
      <c r="E49" s="1"/>
    </row>
    <row r="50" spans="1:5" ht="12" customHeight="1">
      <c r="A50" s="1"/>
      <c r="B50" s="18" t="s">
        <v>90</v>
      </c>
      <c r="C50" s="18"/>
      <c r="D50" s="18"/>
      <c r="E50" s="1"/>
    </row>
    <row r="51" spans="1:5" ht="12" customHeight="1">
      <c r="A51" s="1"/>
      <c r="B51" s="18" t="s">
        <v>91</v>
      </c>
      <c r="C51" s="18"/>
      <c r="D51" s="18"/>
      <c r="E51" s="1"/>
    </row>
    <row r="52" spans="1:5" ht="12" customHeight="1">
      <c r="A52" s="1"/>
      <c r="B52" s="18" t="s">
        <v>92</v>
      </c>
      <c r="C52" s="18"/>
      <c r="D52" s="18"/>
      <c r="E52" s="1"/>
    </row>
    <row r="53" spans="1:5" ht="12" customHeight="1">
      <c r="A53" s="1"/>
      <c r="B53" s="18" t="s">
        <v>93</v>
      </c>
      <c r="C53" s="18"/>
      <c r="D53" s="18"/>
      <c r="E53" s="1"/>
    </row>
    <row r="54" spans="1:5" ht="12" customHeight="1">
      <c r="A54" s="1"/>
      <c r="B54" s="18" t="s">
        <v>109</v>
      </c>
      <c r="C54" s="18"/>
      <c r="D54" s="18"/>
      <c r="E54" s="1"/>
    </row>
    <row r="55" spans="1:5" ht="12" customHeight="1">
      <c r="A55" s="1"/>
      <c r="B55" s="18" t="s">
        <v>110</v>
      </c>
      <c r="C55" s="18"/>
      <c r="D55" s="18"/>
      <c r="E55" s="1"/>
    </row>
    <row r="56" spans="1:5" ht="12" customHeight="1">
      <c r="A56" s="1"/>
      <c r="B56" s="18" t="s">
        <v>111</v>
      </c>
      <c r="C56" s="18"/>
      <c r="D56" s="18"/>
      <c r="E56" s="1"/>
    </row>
    <row r="57" spans="1:5" ht="12" customHeight="1">
      <c r="A57" s="1"/>
      <c r="B57" s="18" t="s">
        <v>112</v>
      </c>
      <c r="C57" s="18"/>
      <c r="D57" s="18"/>
      <c r="E57" s="1"/>
    </row>
    <row r="58" spans="1:5" ht="12" customHeight="1">
      <c r="A58" s="1"/>
      <c r="B58" s="18" t="s">
        <v>113</v>
      </c>
      <c r="C58" s="18"/>
      <c r="D58" s="18"/>
      <c r="E58" s="1"/>
    </row>
    <row r="59" spans="1:5" ht="12" customHeight="1">
      <c r="A59" s="1"/>
      <c r="B59" s="18" t="s">
        <v>114</v>
      </c>
      <c r="C59" s="18"/>
      <c r="D59" s="18"/>
      <c r="E59" s="1"/>
    </row>
    <row r="60" spans="1:5" ht="12" customHeight="1">
      <c r="A60" s="1"/>
      <c r="B60" s="18" t="s">
        <v>115</v>
      </c>
      <c r="C60" s="18"/>
      <c r="D60" s="18"/>
      <c r="E60" s="1"/>
    </row>
    <row r="61" spans="1:5" ht="12" customHeight="1">
      <c r="A61" s="1"/>
      <c r="B61" s="18" t="s">
        <v>116</v>
      </c>
      <c r="C61" s="18"/>
      <c r="D61" s="18"/>
      <c r="E61" s="1"/>
    </row>
    <row r="62" spans="1:5" ht="12" customHeight="1">
      <c r="A62" s="1"/>
      <c r="B62" s="18" t="s">
        <v>117</v>
      </c>
      <c r="C62" s="18"/>
      <c r="D62" s="18"/>
      <c r="E62" s="1"/>
    </row>
    <row r="63" spans="1:5" ht="12" customHeight="1">
      <c r="A63" s="1"/>
      <c r="B63" s="18" t="s">
        <v>118</v>
      </c>
      <c r="C63" s="18"/>
      <c r="D63" s="18"/>
      <c r="E63" s="1"/>
    </row>
    <row r="64" spans="1:5" ht="12" customHeight="1">
      <c r="A64" s="1"/>
      <c r="B64" s="18" t="s">
        <v>119</v>
      </c>
      <c r="C64" s="18"/>
      <c r="D64" s="18"/>
      <c r="E64" s="1"/>
    </row>
    <row r="65" spans="1:5" ht="12" customHeight="1">
      <c r="A65" s="1"/>
      <c r="B65" s="18" t="s">
        <v>120</v>
      </c>
      <c r="C65" s="18"/>
      <c r="D65" s="18"/>
      <c r="E65" s="1"/>
    </row>
    <row r="66" spans="1:5" ht="12" customHeight="1">
      <c r="A66" s="1"/>
      <c r="B66" s="18" t="s">
        <v>121</v>
      </c>
      <c r="C66" s="18"/>
      <c r="D66" s="18"/>
      <c r="E66" s="1"/>
    </row>
    <row r="67" spans="1:5" ht="12" customHeight="1">
      <c r="A67" s="1"/>
      <c r="B67" s="18" t="s">
        <v>122</v>
      </c>
      <c r="C67" s="18"/>
      <c r="D67" s="18"/>
      <c r="E67" s="1"/>
    </row>
    <row r="68" spans="1:5" ht="12" customHeight="1">
      <c r="A68" s="1"/>
      <c r="B68" s="18" t="s">
        <v>123</v>
      </c>
      <c r="C68" s="18"/>
      <c r="D68" s="18"/>
      <c r="E68" s="1"/>
    </row>
    <row r="69" spans="1:5" ht="12" customHeight="1">
      <c r="A69" s="1"/>
      <c r="B69" s="18" t="s">
        <v>124</v>
      </c>
      <c r="C69" s="18"/>
      <c r="D69" s="18"/>
      <c r="E69" s="1"/>
    </row>
    <row r="70" spans="1:5" ht="12" customHeight="1">
      <c r="A70" s="1"/>
      <c r="B70" s="18" t="s">
        <v>125</v>
      </c>
      <c r="C70" s="18"/>
      <c r="D70" s="18"/>
      <c r="E70" s="1"/>
    </row>
    <row r="71" spans="1:5" ht="12" customHeight="1">
      <c r="A71" s="1"/>
      <c r="B71" s="18" t="s">
        <v>126</v>
      </c>
      <c r="C71" s="18"/>
      <c r="D71" s="18"/>
      <c r="E71" s="1"/>
    </row>
    <row r="72" spans="1:5" ht="12" customHeight="1">
      <c r="A72" s="1"/>
      <c r="B72" s="18" t="s">
        <v>127</v>
      </c>
      <c r="C72" s="18"/>
      <c r="D72" s="18"/>
      <c r="E72" s="1"/>
    </row>
    <row r="73" spans="1:5" ht="12" customHeight="1">
      <c r="A73" s="1"/>
      <c r="B73" s="18" t="s">
        <v>128</v>
      </c>
      <c r="C73" s="18"/>
      <c r="D73" s="18"/>
      <c r="E73" s="1"/>
    </row>
    <row r="74" spans="1:5" ht="12" customHeight="1">
      <c r="A74" s="1"/>
      <c r="B74" s="18" t="s">
        <v>129</v>
      </c>
      <c r="C74" s="18"/>
      <c r="D74" s="18"/>
      <c r="E74" s="1"/>
    </row>
    <row r="75" spans="1:5" ht="12" customHeight="1">
      <c r="A75" s="1"/>
      <c r="B75" s="18" t="s">
        <v>130</v>
      </c>
      <c r="C75" s="18"/>
      <c r="D75" s="18"/>
      <c r="E75" s="1"/>
    </row>
    <row r="76" spans="1:5" ht="12" customHeight="1">
      <c r="A76" s="1"/>
      <c r="B76" s="18" t="s">
        <v>131</v>
      </c>
      <c r="C76" s="18"/>
      <c r="D76" s="18"/>
      <c r="E76" s="1"/>
    </row>
    <row r="77" spans="1:5" ht="12" customHeight="1">
      <c r="A77" s="1"/>
      <c r="B77" s="18" t="s">
        <v>132</v>
      </c>
      <c r="C77" s="18"/>
      <c r="D77" s="18"/>
      <c r="E77" s="1"/>
    </row>
    <row r="78" spans="1:5" ht="12" customHeight="1">
      <c r="A78" s="1"/>
      <c r="B78" s="18" t="s">
        <v>133</v>
      </c>
      <c r="C78" s="18"/>
      <c r="D78" s="18"/>
      <c r="E78" s="1"/>
    </row>
    <row r="79" spans="1:5" ht="12" customHeight="1">
      <c r="A79" s="1"/>
      <c r="B79" s="18" t="s">
        <v>134</v>
      </c>
      <c r="C79" s="18"/>
      <c r="D79" s="18"/>
      <c r="E79" s="1"/>
    </row>
    <row r="80" spans="1:5" ht="12" customHeight="1">
      <c r="A80" s="1"/>
      <c r="B80" s="18" t="s">
        <v>135</v>
      </c>
      <c r="C80" s="18"/>
      <c r="D80" s="18"/>
      <c r="E80" s="1"/>
    </row>
    <row r="81" spans="1:5" ht="12" customHeight="1">
      <c r="A81" s="1"/>
      <c r="B81" s="18" t="s">
        <v>136</v>
      </c>
      <c r="C81" s="18"/>
      <c r="D81" s="18"/>
      <c r="E81" s="1"/>
    </row>
    <row r="82" spans="1:5" ht="12" customHeight="1">
      <c r="A82" s="1"/>
      <c r="B82" s="18" t="s">
        <v>137</v>
      </c>
      <c r="C82" s="18"/>
      <c r="D82" s="18"/>
      <c r="E82" s="1"/>
    </row>
    <row r="83" spans="1:5" ht="12" customHeight="1">
      <c r="A83" s="1"/>
      <c r="B83" s="18" t="s">
        <v>138</v>
      </c>
      <c r="C83" s="18"/>
      <c r="D83" s="18"/>
      <c r="E83" s="1"/>
    </row>
    <row r="84" spans="1:5" ht="12" customHeight="1">
      <c r="A84" s="1"/>
      <c r="B84" s="18" t="s">
        <v>139</v>
      </c>
      <c r="C84" s="18"/>
      <c r="D84" s="18"/>
      <c r="E84" s="1"/>
    </row>
    <row r="85" spans="1:5" ht="12" customHeight="1">
      <c r="A85" s="1"/>
      <c r="B85" s="18" t="s">
        <v>140</v>
      </c>
      <c r="C85" s="18"/>
      <c r="D85" s="18"/>
      <c r="E85" s="1"/>
    </row>
    <row r="86" spans="1:5" ht="12" customHeight="1">
      <c r="A86" s="1"/>
      <c r="B86" s="18" t="s">
        <v>141</v>
      </c>
      <c r="C86" s="18"/>
      <c r="D86" s="18"/>
      <c r="E86" s="1"/>
    </row>
    <row r="87" spans="1:5" ht="12" customHeight="1">
      <c r="A87" s="1"/>
      <c r="B87" s="18" t="s">
        <v>142</v>
      </c>
      <c r="C87" s="18"/>
      <c r="D87" s="18"/>
      <c r="E87" s="1"/>
    </row>
    <row r="88" spans="1:5" ht="12" customHeight="1">
      <c r="A88" s="1"/>
      <c r="B88" s="18" t="s">
        <v>143</v>
      </c>
      <c r="C88" s="18"/>
      <c r="D88" s="18"/>
      <c r="E88" s="1"/>
    </row>
    <row r="89" spans="1:5" ht="12" customHeight="1">
      <c r="A89" s="1"/>
      <c r="B89" s="18" t="s">
        <v>144</v>
      </c>
      <c r="C89" s="18"/>
      <c r="D89" s="18"/>
      <c r="E89" s="1"/>
    </row>
    <row r="90" spans="1:5" ht="12" customHeight="1">
      <c r="A90" s="1"/>
      <c r="B90" s="18" t="s">
        <v>145</v>
      </c>
      <c r="C90" s="18"/>
      <c r="D90" s="18"/>
      <c r="E90" s="1"/>
    </row>
    <row r="91" spans="1:5" ht="12" customHeight="1">
      <c r="A91" s="1"/>
      <c r="B91" s="18" t="s">
        <v>146</v>
      </c>
      <c r="C91" s="18"/>
      <c r="D91" s="18"/>
      <c r="E91" s="1"/>
    </row>
    <row r="92" spans="1:5" ht="12" customHeight="1">
      <c r="A92" s="1"/>
      <c r="B92" s="18" t="s">
        <v>147</v>
      </c>
      <c r="C92" s="18"/>
      <c r="D92" s="18"/>
      <c r="E92" s="1"/>
    </row>
    <row r="93" spans="1:5" ht="12" customHeight="1">
      <c r="A93" s="1"/>
      <c r="B93" s="18" t="s">
        <v>148</v>
      </c>
      <c r="C93" s="18"/>
      <c r="D93" s="18"/>
      <c r="E93" s="1"/>
    </row>
    <row r="94" spans="1:5" ht="12" customHeight="1">
      <c r="A94" s="1"/>
      <c r="B94" s="18" t="s">
        <v>149</v>
      </c>
      <c r="C94" s="18"/>
      <c r="D94" s="18"/>
      <c r="E94" s="1"/>
    </row>
    <row r="95" spans="1:5" ht="12" customHeight="1">
      <c r="A95" s="1"/>
      <c r="B95" s="18" t="s">
        <v>150</v>
      </c>
      <c r="C95" s="18"/>
      <c r="D95" s="18"/>
      <c r="E95" s="1"/>
    </row>
    <row r="96" spans="1:5" ht="12" customHeight="1">
      <c r="A96" s="1"/>
      <c r="B96" s="18" t="s">
        <v>151</v>
      </c>
      <c r="C96" s="18"/>
      <c r="D96" s="18"/>
      <c r="E96" s="1"/>
    </row>
    <row r="97" spans="1:5" ht="12" customHeight="1">
      <c r="A97" s="1"/>
      <c r="B97" s="18" t="s">
        <v>152</v>
      </c>
      <c r="C97" s="18"/>
      <c r="D97" s="18"/>
      <c r="E97" s="1"/>
    </row>
    <row r="98" spans="1:5" ht="12" customHeight="1">
      <c r="A98" s="1"/>
      <c r="B98" s="18" t="s">
        <v>153</v>
      </c>
      <c r="C98" s="18"/>
      <c r="D98" s="18"/>
      <c r="E98" s="1"/>
    </row>
    <row r="99" spans="1:5" ht="12" customHeight="1">
      <c r="A99" s="1"/>
      <c r="B99" s="18" t="s">
        <v>154</v>
      </c>
      <c r="C99" s="18"/>
      <c r="D99" s="18"/>
      <c r="E99" s="1"/>
    </row>
    <row r="100" spans="1:5" ht="12" customHeight="1">
      <c r="A100" s="1"/>
      <c r="B100" s="18" t="s">
        <v>155</v>
      </c>
      <c r="C100" s="18"/>
      <c r="D100" s="18"/>
      <c r="E100" s="1"/>
    </row>
    <row r="101" spans="1:5" ht="12" customHeight="1">
      <c r="A101" s="1"/>
      <c r="B101" s="18" t="s">
        <v>156</v>
      </c>
      <c r="C101" s="18"/>
      <c r="D101" s="18"/>
      <c r="E101" s="1"/>
    </row>
    <row r="102" spans="1:5" ht="12" customHeight="1">
      <c r="A102" s="1"/>
      <c r="B102" s="18" t="s">
        <v>157</v>
      </c>
      <c r="C102" s="18"/>
      <c r="D102" s="18"/>
      <c r="E102" s="1"/>
    </row>
    <row r="103" spans="1:5" ht="12" customHeight="1">
      <c r="A103" s="1"/>
      <c r="B103" s="18" t="s">
        <v>158</v>
      </c>
      <c r="C103" s="18"/>
      <c r="D103" s="18"/>
      <c r="E103" s="1"/>
    </row>
    <row r="104" spans="1:5" ht="12" customHeight="1">
      <c r="A104" s="1"/>
      <c r="B104" s="1"/>
      <c r="C104" s="1"/>
      <c r="D104" s="1"/>
      <c r="E104" s="1"/>
    </row>
    <row r="105" spans="1:5" ht="12" customHeight="1">
      <c r="A105" s="1"/>
      <c r="B105" s="1"/>
      <c r="C105" s="1"/>
      <c r="D105" s="1"/>
      <c r="E105" s="1"/>
    </row>
  </sheetData>
  <sheetProtection sheet="1" objects="1" scenarios="1"/>
  <mergeCells count="1">
    <mergeCell ref="B1:D1"/>
  </mergeCells>
  <phoneticPr fontId="0" type="noConversion"/>
  <pageMargins left="0.7" right="0.7" top="0.75" bottom="0.75" header="0.3" footer="0.3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56ABFC98375348BE7C2D8EBD8D43BF" ma:contentTypeVersion="10" ma:contentTypeDescription="Create a new document." ma:contentTypeScope="" ma:versionID="18331c92681ea69965e9d2f022157f28">
  <xsd:schema xmlns:xsd="http://www.w3.org/2001/XMLSchema" xmlns:xs="http://www.w3.org/2001/XMLSchema" xmlns:p="http://schemas.microsoft.com/office/2006/metadata/properties" xmlns:ns2="12a1bfe4-8683-44fc-aa4c-5d07dc8257d7" xmlns:ns3="37fd3dc5-0880-48e0-95ad-fd9b9b9bb6b0" targetNamespace="http://schemas.microsoft.com/office/2006/metadata/properties" ma:root="true" ma:fieldsID="bbb7be3942b9432dd91f463b30d1a175" ns2:_="" ns3:_="">
    <xsd:import namespace="12a1bfe4-8683-44fc-aa4c-5d07dc8257d7"/>
    <xsd:import namespace="37fd3dc5-0880-48e0-95ad-fd9b9b9bb6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a1bfe4-8683-44fc-aa4c-5d07dc8257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7c20134-0917-406d-adf4-7ea7196a31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fd3dc5-0880-48e0-95ad-fd9b9b9bb6b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b31fb2a-ffb7-409d-81ad-7c72187987b3}" ma:internalName="TaxCatchAll" ma:showField="CatchAllData" ma:web="37fd3dc5-0880-48e0-95ad-fd9b9b9bb6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a1bfe4-8683-44fc-aa4c-5d07dc8257d7">
      <Terms xmlns="http://schemas.microsoft.com/office/infopath/2007/PartnerControls"/>
    </lcf76f155ced4ddcb4097134ff3c332f>
    <TaxCatchAll xmlns="37fd3dc5-0880-48e0-95ad-fd9b9b9bb6b0" xsi:nil="true"/>
  </documentManagement>
</p:properties>
</file>

<file path=customXml/itemProps1.xml><?xml version="1.0" encoding="utf-8"?>
<ds:datastoreItem xmlns:ds="http://schemas.openxmlformats.org/officeDocument/2006/customXml" ds:itemID="{0300151E-7A8B-4056-990F-82307075BA5C}"/>
</file>

<file path=customXml/itemProps2.xml><?xml version="1.0" encoding="utf-8"?>
<ds:datastoreItem xmlns:ds="http://schemas.openxmlformats.org/officeDocument/2006/customXml" ds:itemID="{DAB6E87A-7702-41A1-BF2A-2FFC41D032A3}"/>
</file>

<file path=customXml/itemProps3.xml><?xml version="1.0" encoding="utf-8"?>
<ds:datastoreItem xmlns:ds="http://schemas.openxmlformats.org/officeDocument/2006/customXml" ds:itemID="{46EBD75C-5859-428F-A151-31C73006A6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10</vt:i4>
      </vt:variant>
    </vt:vector>
  </HeadingPairs>
  <TitlesOfParts>
    <vt:vector size="13" baseType="lpstr">
      <vt:lpstr>CRC-300</vt:lpstr>
      <vt:lpstr>Device Database</vt:lpstr>
      <vt:lpstr>User Defined</vt:lpstr>
      <vt:lpstr>Conv_Detectors</vt:lpstr>
      <vt:lpstr>Horn_Strobes</vt:lpstr>
      <vt:lpstr>Horns</vt:lpstr>
      <vt:lpstr>MiniHorns</vt:lpstr>
      <vt:lpstr>Other_Notification</vt:lpstr>
      <vt:lpstr>PLINK_Devices</vt:lpstr>
      <vt:lpstr>'CRC-300'!Print_Area</vt:lpstr>
      <vt:lpstr>SLC_Aux_Power</vt:lpstr>
      <vt:lpstr>Strobes</vt:lpstr>
      <vt:lpstr>User_Defined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Craig Summers;Terry Gardner</dc:creator>
  <cp:lastModifiedBy>Wilson Cheung</cp:lastModifiedBy>
  <cp:lastPrinted>2022-09-20T19:50:51Z</cp:lastPrinted>
  <dcterms:created xsi:type="dcterms:W3CDTF">2011-12-25T02:49:30Z</dcterms:created>
  <dcterms:modified xsi:type="dcterms:W3CDTF">2026-04-29T11:59:22Z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0x0101004A56ABFC98375348BE7C2D8EBD8D43BF</vt:lpwstr>
  </property>
  <property fmtid="{D5CDD505-2E9C-101B-9397-08002B2CF9AE}" pid="3" name="Order">
    <vt:r8>10100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MediaServiceImageTags">
    <vt:lpwstr/>
  </property>
</Properties>
</file>